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90" windowWidth="15255" windowHeight="12300" activeTab="4"/>
  </bookViews>
  <sheets>
    <sheet name="HKS 2019" sheetId="4" r:id="rId1"/>
    <sheet name="HKS 2020" sheetId="6" r:id="rId2"/>
    <sheet name="HKS 2021" sheetId="5" r:id="rId3"/>
    <sheet name="HKS programi" sheetId="8" r:id="rId4"/>
    <sheet name="HKS SVEUKUPNO 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I4" i="8"/>
  <c r="C4"/>
  <c r="I23"/>
  <c r="B23"/>
  <c r="I22"/>
  <c r="B22"/>
  <c r="I21"/>
  <c r="B21"/>
  <c r="I20"/>
  <c r="B20"/>
  <c r="I19"/>
  <c r="B19"/>
  <c r="I18"/>
  <c r="B18"/>
  <c r="I17"/>
  <c r="B17"/>
  <c r="I16"/>
  <c r="B16"/>
  <c r="I15"/>
  <c r="B15"/>
  <c r="I14"/>
  <c r="B14"/>
  <c r="I13"/>
  <c r="B13"/>
  <c r="I12"/>
  <c r="B12"/>
  <c r="I11"/>
  <c r="B11"/>
  <c r="I10"/>
  <c r="B10"/>
  <c r="I9"/>
  <c r="B9"/>
  <c r="I8"/>
  <c r="B8"/>
  <c r="I7"/>
  <c r="B7"/>
  <c r="I6"/>
  <c r="B6"/>
  <c r="I5"/>
  <c r="B5"/>
  <c r="I3"/>
  <c r="C3"/>
  <c r="I72"/>
  <c r="B72"/>
  <c r="I71"/>
  <c r="B71"/>
  <c r="I70"/>
  <c r="B70"/>
  <c r="I69"/>
  <c r="B69"/>
  <c r="I68"/>
  <c r="B68"/>
  <c r="I67"/>
  <c r="B67"/>
  <c r="I66"/>
  <c r="B66"/>
  <c r="I65"/>
  <c r="B65"/>
  <c r="I64"/>
  <c r="B64"/>
  <c r="I63"/>
  <c r="B63"/>
  <c r="I62"/>
  <c r="B62"/>
  <c r="I61"/>
  <c r="B61"/>
  <c r="I60"/>
  <c r="B60"/>
  <c r="I59"/>
  <c r="B59"/>
  <c r="I58"/>
  <c r="B58"/>
  <c r="I57"/>
  <c r="B57"/>
  <c r="I56"/>
  <c r="B56"/>
  <c r="I55"/>
  <c r="B55"/>
  <c r="I54"/>
  <c r="B54"/>
  <c r="I53"/>
  <c r="B53"/>
  <c r="I52"/>
  <c r="B52"/>
  <c r="I51"/>
  <c r="B51"/>
  <c r="I50"/>
  <c r="B50"/>
  <c r="I49"/>
  <c r="B49"/>
  <c r="I48"/>
  <c r="B48"/>
  <c r="I47"/>
  <c r="B47"/>
  <c r="I46"/>
  <c r="B46"/>
  <c r="I45"/>
  <c r="B45"/>
  <c r="I44"/>
  <c r="B44"/>
  <c r="I43"/>
  <c r="B43"/>
  <c r="I42"/>
  <c r="B42"/>
  <c r="I41"/>
  <c r="B41"/>
  <c r="I40"/>
  <c r="B40"/>
  <c r="I39"/>
  <c r="B39"/>
  <c r="I38"/>
  <c r="B38"/>
  <c r="I37"/>
  <c r="B37"/>
  <c r="I36"/>
  <c r="B36"/>
  <c r="I35"/>
  <c r="B35"/>
  <c r="I34"/>
  <c r="B34"/>
  <c r="I33"/>
  <c r="B33"/>
  <c r="I32"/>
  <c r="B32"/>
  <c r="I31"/>
  <c r="B31"/>
  <c r="I30"/>
  <c r="H30"/>
  <c r="H4" s="1"/>
  <c r="G30"/>
  <c r="G4" s="1"/>
  <c r="F30"/>
  <c r="F4" s="1"/>
  <c r="E30"/>
  <c r="E4" s="1"/>
  <c r="D30"/>
  <c r="D4" s="1"/>
  <c r="C30"/>
  <c r="I29"/>
  <c r="C29"/>
  <c r="A30" l="1"/>
  <c r="A29"/>
  <c r="G5" i="7" l="1"/>
  <c r="G4"/>
  <c r="D4"/>
  <c r="G52"/>
  <c r="G43"/>
  <c r="G44"/>
  <c r="G42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14"/>
  <c r="G7"/>
  <c r="G8"/>
  <c r="G9"/>
  <c r="G10"/>
  <c r="G11"/>
  <c r="G12"/>
  <c r="G6"/>
  <c r="G51"/>
  <c r="F4"/>
  <c r="F5"/>
  <c r="E5"/>
  <c r="D5"/>
  <c r="F41"/>
  <c r="E41"/>
  <c r="E4" s="1"/>
  <c r="F13"/>
  <c r="E13"/>
  <c r="D41"/>
  <c r="D13"/>
  <c r="F53"/>
  <c r="E53"/>
  <c r="D53"/>
  <c r="F51"/>
  <c r="E51"/>
  <c r="D51"/>
  <c r="G54" l="1"/>
  <c r="G53" s="1"/>
  <c r="C53"/>
  <c r="C51" s="1"/>
  <c r="G47"/>
  <c r="G46"/>
  <c r="G45"/>
  <c r="C45"/>
  <c r="G41"/>
  <c r="C41"/>
  <c r="G13"/>
  <c r="C13"/>
  <c r="C5"/>
  <c r="C4" s="1"/>
  <c r="J48" i="5"/>
  <c r="J48" i="6"/>
  <c r="J48" i="4"/>
  <c r="J96" i="5" l="1"/>
  <c r="J95" s="1"/>
  <c r="I95"/>
  <c r="H95"/>
  <c r="G95"/>
  <c r="F95"/>
  <c r="E95"/>
  <c r="D95"/>
  <c r="C95"/>
  <c r="J96" i="6"/>
  <c r="J95" s="1"/>
  <c r="I95"/>
  <c r="H95"/>
  <c r="G95"/>
  <c r="F95"/>
  <c r="E95"/>
  <c r="D95"/>
  <c r="C95"/>
  <c r="J96" i="4" l="1"/>
  <c r="J95" s="1"/>
  <c r="I95"/>
  <c r="H95"/>
  <c r="G95"/>
  <c r="F95"/>
  <c r="E95"/>
  <c r="D95"/>
  <c r="C95"/>
  <c r="J91" i="5" l="1"/>
  <c r="J90"/>
  <c r="J89" s="1"/>
  <c r="I89"/>
  <c r="I48" s="1"/>
  <c r="H89"/>
  <c r="G89"/>
  <c r="F89"/>
  <c r="E89"/>
  <c r="D89"/>
  <c r="C89"/>
  <c r="J88"/>
  <c r="J87"/>
  <c r="J86"/>
  <c r="J85" s="1"/>
  <c r="I85"/>
  <c r="H85"/>
  <c r="H48" s="1"/>
  <c r="G85"/>
  <c r="F85"/>
  <c r="E85"/>
  <c r="D85"/>
  <c r="D48" s="1"/>
  <c r="C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 s="1"/>
  <c r="I57"/>
  <c r="H57"/>
  <c r="G57"/>
  <c r="G48" s="1"/>
  <c r="F57"/>
  <c r="E57"/>
  <c r="D57"/>
  <c r="C57"/>
  <c r="J56"/>
  <c r="J55"/>
  <c r="J54"/>
  <c r="J53"/>
  <c r="J52"/>
  <c r="J51"/>
  <c r="J50"/>
  <c r="J49" s="1"/>
  <c r="I49"/>
  <c r="H49"/>
  <c r="G49"/>
  <c r="F49"/>
  <c r="E49"/>
  <c r="D49"/>
  <c r="C49"/>
  <c r="F48"/>
  <c r="J46"/>
  <c r="J45"/>
  <c r="J44"/>
  <c r="J43" s="1"/>
  <c r="I43"/>
  <c r="H43"/>
  <c r="G43"/>
  <c r="F43"/>
  <c r="E43"/>
  <c r="D43"/>
  <c r="C43"/>
  <c r="J42"/>
  <c r="J41"/>
  <c r="J40"/>
  <c r="J38" s="1"/>
  <c r="J39"/>
  <c r="I38"/>
  <c r="H38"/>
  <c r="G38"/>
  <c r="F38"/>
  <c r="E38"/>
  <c r="D38"/>
  <c r="C38"/>
  <c r="J37"/>
  <c r="J36"/>
  <c r="I36"/>
  <c r="H36"/>
  <c r="G36"/>
  <c r="F36"/>
  <c r="E36"/>
  <c r="D36"/>
  <c r="C36"/>
  <c r="J35"/>
  <c r="J34"/>
  <c r="J33" s="1"/>
  <c r="I33"/>
  <c r="H33"/>
  <c r="G33"/>
  <c r="F33"/>
  <c r="E33"/>
  <c r="D33"/>
  <c r="C33"/>
  <c r="J32"/>
  <c r="J31"/>
  <c r="J30"/>
  <c r="J29"/>
  <c r="I28"/>
  <c r="H28"/>
  <c r="H5" s="1"/>
  <c r="G28"/>
  <c r="F28"/>
  <c r="E28"/>
  <c r="D28"/>
  <c r="D5" s="1"/>
  <c r="C28"/>
  <c r="J27"/>
  <c r="J26"/>
  <c r="J25"/>
  <c r="I25"/>
  <c r="I5" s="1"/>
  <c r="H25"/>
  <c r="G25"/>
  <c r="F25"/>
  <c r="F5" s="1"/>
  <c r="E25"/>
  <c r="E5" s="1"/>
  <c r="D25"/>
  <c r="C25"/>
  <c r="J24"/>
  <c r="J23"/>
  <c r="J22"/>
  <c r="J21"/>
  <c r="J20"/>
  <c r="J19" s="1"/>
  <c r="I19"/>
  <c r="H19"/>
  <c r="G19"/>
  <c r="F19"/>
  <c r="E19"/>
  <c r="D19"/>
  <c r="C19"/>
  <c r="J18"/>
  <c r="J17"/>
  <c r="J16"/>
  <c r="J15"/>
  <c r="J14"/>
  <c r="J13"/>
  <c r="J12"/>
  <c r="J11"/>
  <c r="J10"/>
  <c r="J9"/>
  <c r="J8"/>
  <c r="J7"/>
  <c r="J6" s="1"/>
  <c r="I6"/>
  <c r="I47" s="1"/>
  <c r="H6"/>
  <c r="H47" s="1"/>
  <c r="G6"/>
  <c r="G47" s="1"/>
  <c r="F6"/>
  <c r="E6"/>
  <c r="D6"/>
  <c r="D47" s="1"/>
  <c r="C6"/>
  <c r="C47" s="1"/>
  <c r="G5"/>
  <c r="C5"/>
  <c r="J91" i="6"/>
  <c r="J90"/>
  <c r="J89"/>
  <c r="I89"/>
  <c r="H89"/>
  <c r="G89"/>
  <c r="F89"/>
  <c r="E89"/>
  <c r="D89"/>
  <c r="C89"/>
  <c r="J88"/>
  <c r="J87"/>
  <c r="J86"/>
  <c r="J85" s="1"/>
  <c r="I85"/>
  <c r="I48" s="1"/>
  <c r="H85"/>
  <c r="G85"/>
  <c r="F85"/>
  <c r="E85"/>
  <c r="D85"/>
  <c r="C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 s="1"/>
  <c r="I57"/>
  <c r="H57"/>
  <c r="H48" s="1"/>
  <c r="G57"/>
  <c r="G48" s="1"/>
  <c r="F57"/>
  <c r="E57"/>
  <c r="D57"/>
  <c r="D48" s="1"/>
  <c r="C57"/>
  <c r="J56"/>
  <c r="J55"/>
  <c r="J54"/>
  <c r="J53"/>
  <c r="J52"/>
  <c r="J51"/>
  <c r="J50"/>
  <c r="I49"/>
  <c r="H49"/>
  <c r="G49"/>
  <c r="F49"/>
  <c r="E49"/>
  <c r="D49"/>
  <c r="C49"/>
  <c r="C48" s="1"/>
  <c r="F48"/>
  <c r="J46"/>
  <c r="J45"/>
  <c r="J44"/>
  <c r="J43"/>
  <c r="I43"/>
  <c r="H43"/>
  <c r="G43"/>
  <c r="F43"/>
  <c r="E43"/>
  <c r="D43"/>
  <c r="C43"/>
  <c r="J42"/>
  <c r="J41"/>
  <c r="J38" s="1"/>
  <c r="J40"/>
  <c r="J39"/>
  <c r="I38"/>
  <c r="H38"/>
  <c r="G38"/>
  <c r="F38"/>
  <c r="E38"/>
  <c r="D38"/>
  <c r="C38"/>
  <c r="J37"/>
  <c r="J36"/>
  <c r="I36"/>
  <c r="H36"/>
  <c r="G36"/>
  <c r="F36"/>
  <c r="E36"/>
  <c r="D36"/>
  <c r="C36"/>
  <c r="J35"/>
  <c r="J34"/>
  <c r="I33"/>
  <c r="H33"/>
  <c r="G33"/>
  <c r="F33"/>
  <c r="E33"/>
  <c r="D33"/>
  <c r="C33"/>
  <c r="C5" s="1"/>
  <c r="J32"/>
  <c r="J31"/>
  <c r="J30"/>
  <c r="J29"/>
  <c r="I28"/>
  <c r="I5" s="1"/>
  <c r="H28"/>
  <c r="H5" s="1"/>
  <c r="G28"/>
  <c r="F28"/>
  <c r="E28"/>
  <c r="E5" s="1"/>
  <c r="D28"/>
  <c r="C28"/>
  <c r="J27"/>
  <c r="J26"/>
  <c r="J25"/>
  <c r="I25"/>
  <c r="H25"/>
  <c r="G25"/>
  <c r="F25"/>
  <c r="F5" s="1"/>
  <c r="E25"/>
  <c r="D25"/>
  <c r="C25"/>
  <c r="J24"/>
  <c r="J23"/>
  <c r="J22"/>
  <c r="J21"/>
  <c r="J20"/>
  <c r="J19" s="1"/>
  <c r="I19"/>
  <c r="H19"/>
  <c r="G19"/>
  <c r="F19"/>
  <c r="E19"/>
  <c r="D19"/>
  <c r="C19"/>
  <c r="J18"/>
  <c r="J17"/>
  <c r="J16"/>
  <c r="J15"/>
  <c r="J14"/>
  <c r="J13"/>
  <c r="J12"/>
  <c r="J11"/>
  <c r="J10"/>
  <c r="J9"/>
  <c r="J8"/>
  <c r="J7"/>
  <c r="J6" s="1"/>
  <c r="I6"/>
  <c r="I47" s="1"/>
  <c r="H6"/>
  <c r="H47" s="1"/>
  <c r="G6"/>
  <c r="G47" s="1"/>
  <c r="F6"/>
  <c r="E6"/>
  <c r="E47" s="1"/>
  <c r="D6"/>
  <c r="D47" s="1"/>
  <c r="C6"/>
  <c r="C47" s="1"/>
  <c r="C57" i="4"/>
  <c r="J91"/>
  <c r="J90"/>
  <c r="J89"/>
  <c r="I89"/>
  <c r="H89"/>
  <c r="G89"/>
  <c r="F89"/>
  <c r="E89"/>
  <c r="D89"/>
  <c r="C89"/>
  <c r="J88"/>
  <c r="J87"/>
  <c r="J86"/>
  <c r="J85" s="1"/>
  <c r="I85"/>
  <c r="H85"/>
  <c r="G85"/>
  <c r="F85"/>
  <c r="E85"/>
  <c r="D85"/>
  <c r="C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I57"/>
  <c r="H57"/>
  <c r="H48" s="1"/>
  <c r="G57"/>
  <c r="F57"/>
  <c r="F48" s="1"/>
  <c r="E57"/>
  <c r="D57"/>
  <c r="D48" s="1"/>
  <c r="J56"/>
  <c r="J55"/>
  <c r="J54"/>
  <c r="J53"/>
  <c r="J52"/>
  <c r="J51"/>
  <c r="J50"/>
  <c r="I49"/>
  <c r="H49"/>
  <c r="G49"/>
  <c r="F49"/>
  <c r="E49"/>
  <c r="E48" s="1"/>
  <c r="D49"/>
  <c r="C49"/>
  <c r="I48"/>
  <c r="G48"/>
  <c r="J46"/>
  <c r="J45"/>
  <c r="J44"/>
  <c r="J43"/>
  <c r="I43"/>
  <c r="H43"/>
  <c r="G43"/>
  <c r="F43"/>
  <c r="E43"/>
  <c r="D43"/>
  <c r="C43"/>
  <c r="J42"/>
  <c r="J41"/>
  <c r="J40"/>
  <c r="J39"/>
  <c r="J38"/>
  <c r="I38"/>
  <c r="H38"/>
  <c r="G38"/>
  <c r="F38"/>
  <c r="E38"/>
  <c r="D38"/>
  <c r="C38"/>
  <c r="J37"/>
  <c r="J36" s="1"/>
  <c r="I36"/>
  <c r="H36"/>
  <c r="G36"/>
  <c r="F36"/>
  <c r="E36"/>
  <c r="D36"/>
  <c r="C36"/>
  <c r="J35"/>
  <c r="J34"/>
  <c r="J33" s="1"/>
  <c r="I33"/>
  <c r="H33"/>
  <c r="G33"/>
  <c r="F33"/>
  <c r="E33"/>
  <c r="D33"/>
  <c r="C33"/>
  <c r="J32"/>
  <c r="J31"/>
  <c r="J30"/>
  <c r="J29"/>
  <c r="I28"/>
  <c r="H28"/>
  <c r="G28"/>
  <c r="F28"/>
  <c r="E28"/>
  <c r="D28"/>
  <c r="C28"/>
  <c r="J27"/>
  <c r="J26"/>
  <c r="J25" s="1"/>
  <c r="I25"/>
  <c r="I5" s="1"/>
  <c r="H25"/>
  <c r="G25"/>
  <c r="G47" s="1"/>
  <c r="F25"/>
  <c r="E25"/>
  <c r="D25"/>
  <c r="C25"/>
  <c r="C47" s="1"/>
  <c r="J24"/>
  <c r="J23"/>
  <c r="J22"/>
  <c r="J21"/>
  <c r="J19" s="1"/>
  <c r="J20"/>
  <c r="I19"/>
  <c r="H19"/>
  <c r="G19"/>
  <c r="F19"/>
  <c r="E19"/>
  <c r="D19"/>
  <c r="C19"/>
  <c r="J18"/>
  <c r="J17"/>
  <c r="J16"/>
  <c r="J15"/>
  <c r="J14"/>
  <c r="J13"/>
  <c r="J12"/>
  <c r="J11"/>
  <c r="J10"/>
  <c r="J9"/>
  <c r="J8"/>
  <c r="J7"/>
  <c r="I6"/>
  <c r="H6"/>
  <c r="H47" s="1"/>
  <c r="G6"/>
  <c r="F6"/>
  <c r="F47" s="1"/>
  <c r="E6"/>
  <c r="D6"/>
  <c r="D47" s="1"/>
  <c r="C6"/>
  <c r="H5"/>
  <c r="F5"/>
  <c r="D5"/>
  <c r="E48" i="5" l="1"/>
  <c r="E48" i="6"/>
  <c r="J49"/>
  <c r="J33"/>
  <c r="J5" s="1"/>
  <c r="J28" i="5"/>
  <c r="E47"/>
  <c r="J28" i="6"/>
  <c r="J28" i="4"/>
  <c r="E5"/>
  <c r="G5" i="6"/>
  <c r="J6" i="4"/>
  <c r="C48" i="5"/>
  <c r="J5"/>
  <c r="F47"/>
  <c r="F47" i="6"/>
  <c r="J47" s="1"/>
  <c r="D5"/>
  <c r="J57" i="4"/>
  <c r="C48"/>
  <c r="J49"/>
  <c r="E47"/>
  <c r="J47" s="1"/>
  <c r="I47"/>
  <c r="C5"/>
  <c r="G5"/>
  <c r="J47" i="5" l="1"/>
  <c r="J5" i="4"/>
</calcChain>
</file>

<file path=xl/sharedStrings.xml><?xml version="1.0" encoding="utf-8"?>
<sst xmlns="http://schemas.openxmlformats.org/spreadsheetml/2006/main" count="376" uniqueCount="116">
  <si>
    <t>ODJELJAK</t>
  </si>
  <si>
    <t>NAZIV RAČUNA</t>
  </si>
  <si>
    <t>Rashodi za zaposlene</t>
  </si>
  <si>
    <t>Plaće za zaposlene</t>
  </si>
  <si>
    <t>Ostali rashodi za zaposlene</t>
  </si>
  <si>
    <t>Doprinosi za zdrav.osiguranje</t>
  </si>
  <si>
    <t>Doprinosi za zapošljavanje</t>
  </si>
  <si>
    <t>Materijalni rashodi</t>
  </si>
  <si>
    <t>Službena putovanja</t>
  </si>
  <si>
    <t>Naknade za prijevoz, rad na terenu i odvojen život</t>
  </si>
  <si>
    <t>Stručno usavršavanje zaposlenika</t>
  </si>
  <si>
    <t>Uredski materijal i ostali mat.ras.</t>
  </si>
  <si>
    <t>Energija</t>
  </si>
  <si>
    <t>Materijal i dijelovi za tekuće i investicijsko održavanje</t>
  </si>
  <si>
    <t>Sitni inventar i autogume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</si>
  <si>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</si>
  <si>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</si>
  <si>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</si>
  <si>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</si>
  <si>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</si>
  <si>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</si>
  <si>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</si>
  <si>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</si>
  <si>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</si>
  <si>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</si>
  <si>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</si>
  <si>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</si>
  <si>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Ostali nespomenuti rashodi poslovanja</t>
  </si>
  <si>
    <t>Financijski rahodi</t>
  </si>
  <si>
    <t>Bankarske usluge i usluge platnog prometa</t>
  </si>
  <si>
    <t>SREDSTVA MK-a ZA REDOVNU DJELATNOST IZVOR 11</t>
  </si>
  <si>
    <t>VIŠAK IZ  PRETHODNE GODINE RASPOREĐEN PREMA KONTIMA</t>
  </si>
  <si>
    <t xml:space="preserve">VLASTITA SREDSTVA </t>
  </si>
  <si>
    <t>UKUPNO</t>
  </si>
  <si>
    <t>IZVOR 31</t>
  </si>
  <si>
    <t>IZVOR 43</t>
  </si>
  <si>
    <t>IZVOR 52</t>
  </si>
  <si>
    <t>IZVOR 56</t>
  </si>
  <si>
    <t>IZVOR 61</t>
  </si>
  <si>
    <t>UKUPNO PRIHODI</t>
  </si>
  <si>
    <t>Tekuće pomoći od međunarodnih organizacija</t>
  </si>
  <si>
    <t>Tekuće pomoći od institucija i tijela  EU</t>
  </si>
  <si>
    <t>Kapitalne pomoći od institucija Eu-a</t>
  </si>
  <si>
    <t>Tekuće pomoći iz gradskig proračuna</t>
  </si>
  <si>
    <t xml:space="preserve">Kapitalne pomoći proračunu iz drugih proračuna </t>
  </si>
  <si>
    <t>Tekuće pomoći od HZMO-a , HZZ-a, HZZO-a</t>
  </si>
  <si>
    <t>Tekuće pomoći pror.korisnicima iz pror. JLP(r)s</t>
  </si>
  <si>
    <t>Kapitalne pomoći proračunskim korisnicima iz proračuna koji im nije nadležan</t>
  </si>
  <si>
    <t>Tekući prijenosi između pror.korisnika istog proračuna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</si>
  <si>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</si>
  <si>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</si>
  <si>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</si>
  <si>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Kamate na depozite po viđenju</t>
  </si>
  <si>
    <t>Zatezne kamate</t>
  </si>
  <si>
    <t>Pozitivne tečajne razlike</t>
  </si>
  <si>
    <t>Prihod od zakupa i iznajmljivanja imovine</t>
  </si>
  <si>
    <t>Ostali prihodi od financijske imovine</t>
  </si>
  <si>
    <t>Ostali nespomenuti prihodi</t>
  </si>
  <si>
    <t>Prihodi od novčane naknade poslodavca zbog nezapošljavanja osoba s invaliditetom</t>
  </si>
  <si>
    <t>Prihodi od prodaje proizvoda i robe</t>
  </si>
  <si>
    <t>Prihodi od pruženih usluga</t>
  </si>
  <si>
    <t>Donacija lokalne uprave i samouprave</t>
  </si>
  <si>
    <t>Kapitalne donacije</t>
  </si>
  <si>
    <t>Ministarstvo kulture - izdaci za zaposlene</t>
  </si>
  <si>
    <t>Ministarstvo kulture - tekući izdaci</t>
  </si>
  <si>
    <t>Ostali prihodi</t>
  </si>
  <si>
    <t>Stambeni objekti</t>
  </si>
  <si>
    <t>Uredska oprema i namještaj</t>
  </si>
  <si>
    <t>Prijevozna sredstva u cestovnom prometu</t>
  </si>
  <si>
    <t>Knjige</t>
  </si>
  <si>
    <t xml:space="preserve">Višak/manjak prihoda iz 2018. </t>
  </si>
  <si>
    <t>DONOS</t>
  </si>
  <si>
    <t>Ukupan donos neutrošenih prihoda iz prethodne/ih godine/a</t>
  </si>
  <si>
    <t>ODNOS</t>
  </si>
  <si>
    <t>Ukupan odnos neutrošenih prihoda u sljedeću godinu</t>
  </si>
  <si>
    <t>Ukupno raspoloživa sredstva za izvršavanje u 2019.                                  (Ukupno po izvorima uvećano za donos i umanjeno za odnos</t>
  </si>
  <si>
    <t xml:space="preserve">UKUPNO RASHODI </t>
  </si>
  <si>
    <t>Plaće za prekovremeni rad</t>
  </si>
  <si>
    <t xml:space="preserve">Plaće za posebne uvjete rada </t>
  </si>
  <si>
    <t>Doprinosi za mirovinsko osiguranje</t>
  </si>
  <si>
    <t>Naknada za korištenje vlastitog vozila</t>
  </si>
  <si>
    <t>Materijali, sirovine i trgovačka roba</t>
  </si>
  <si>
    <t>Službena raddna zaštitna odjeća i obuća</t>
  </si>
  <si>
    <t>Troškovi osobama izvan radnog odnosa</t>
  </si>
  <si>
    <t>Naknade članovima upravnog vijeća</t>
  </si>
  <si>
    <t>Ostale pristojbe i naknade</t>
  </si>
  <si>
    <t>Troškovi sudskih postupaka</t>
  </si>
  <si>
    <t>Negativne tečajne razlike</t>
  </si>
  <si>
    <t>Ostali nespomenuti financijski rashodi</t>
  </si>
  <si>
    <t>Otplata glavnice primljenih zajmova od ostalih tuzemnih financijskih institucija izvan javnog sektora – dugoročnih</t>
  </si>
  <si>
    <t>Otplata glavnice primljenih zajmova od ostalih izvanproračunskih korisnika državnog proračuna – dugoročnih</t>
  </si>
  <si>
    <t>Zatezne kamate????</t>
  </si>
  <si>
    <t>Kamate za primljene kredite i zajmove od kreditnih i ostalih financijskih institucija izvan javnog sektora????</t>
  </si>
  <si>
    <t>Plaće u naravi</t>
  </si>
  <si>
    <t>HRVATSKA KNJIŽNICA ZA SLIJEPE PLAN 2019</t>
  </si>
  <si>
    <t>HRVATSKA KNJIŽNICA ZA SLIJEPE PLAN 2020</t>
  </si>
  <si>
    <t>Ukupno raspoloživa sredstva za izvršavanje u 2020.                                  (Ukupno po izvorima uvećano za donos i umanjeno za odnos</t>
  </si>
  <si>
    <t>HRVATSKA KNJIŽNICA ZA SLIJEPE PLAN 2021</t>
  </si>
  <si>
    <t>Ukupno raspoloživa sredstva za izvršavanje u 2021.                                  (Ukupno po izvorima uvećano za donos i umanjeno za odnos</t>
  </si>
  <si>
    <t>6=3+4+5</t>
  </si>
  <si>
    <t xml:space="preserve">Višak/manjak prihoda iz 2019. </t>
  </si>
  <si>
    <t xml:space="preserve">Višak/manjak prihoda iz 2020. </t>
  </si>
  <si>
    <t>Rashodi za nabavu proizvedene dugotrajne imovine</t>
  </si>
  <si>
    <t>Računala i računalna oprema</t>
  </si>
  <si>
    <t>PLAN SREDSTAVA MK-A ZA PROGRAME HKS ZA 2019.</t>
  </si>
  <si>
    <t>Rashodi za nabavu neproizvedene dugotrajne imovine</t>
  </si>
  <si>
    <t>Ostala prava - Ulaganja na tuđoj imovini</t>
  </si>
  <si>
    <t>VLASTITA SRDSTVA</t>
  </si>
  <si>
    <t>GRAD ZAGREB</t>
  </si>
  <si>
    <t>BROJ KONTA
(4 razina)</t>
  </si>
  <si>
    <t>NAZIV KONTA
(automatski se upisuje unosom kontnog broja)</t>
  </si>
  <si>
    <t>SREDSTVA MK-a ZA PROGRAMSKU DJELTNOST</t>
  </si>
  <si>
    <t>VLASTITA SREDSTVA</t>
  </si>
  <si>
    <t>Ukupni iznos iz tablice 2.</t>
  </si>
  <si>
    <t>UKUPNO RASHODI</t>
  </si>
  <si>
    <t>Ukupni iznosi iz tablice 2.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</si>
</sst>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9"/>
      <name val="Arial"/>
      <family val="2"/>
      <charset val="238"/>
    </font>
    <font>
      <sz val="11"/>
      <color rgb="FFFF000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3" fontId="1" fillId="0" borderId="1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7" fillId="0" borderId="0" xfId="0" applyNumberFormat="1" applyFont="1"/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0" fontId="3" fillId="4" borderId="1" xfId="0" applyNumberFormat="1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4" fontId="7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Fo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/>
    <xf numFmtId="3" fontId="1" fillId="5" borderId="1" xfId="0" applyNumberFormat="1" applyFont="1" applyFill="1" applyBorder="1"/>
    <xf numFmtId="3" fontId="6" fillId="0" borderId="4" xfId="0" applyNumberFormat="1" applyFont="1" applyBorder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3" fontId="3" fillId="3" borderId="1" xfId="0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/>
    <xf numFmtId="0" fontId="15" fillId="0" borderId="1" xfId="0" applyFont="1" applyBorder="1"/>
    <xf numFmtId="3" fontId="15" fillId="0" borderId="1" xfId="0" applyNumberFormat="1" applyFont="1" applyBorder="1"/>
    <xf numFmtId="3" fontId="12" fillId="2" borderId="1" xfId="0" applyNumberFormat="1" applyFont="1" applyFill="1" applyBorder="1" applyAlignment="1">
      <alignment horizontal="center" vertical="center" wrapText="1"/>
    </xf>
    <xf numFmtId="0" fontId="17" fillId="3" borderId="10" xfId="0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20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lef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KS%20Plan%20programskih%20aktivnosti%20ustanova%20MK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OSNOVNI PODACI"/>
      <sheetName val="2. PLAN PROGRAMA"/>
      <sheetName val="3.A PRORAČUNSKI PLAN-prihodi"/>
      <sheetName val="3.B PRORAČUNSKI PLAN-rashodi"/>
      <sheetName val="Kontni plan"/>
      <sheetName val="Registar proračunskih korisnika"/>
      <sheetName val="Programske djelatnosti"/>
    </sheetNames>
    <sheetDataSet>
      <sheetData sheetId="0"/>
      <sheetData sheetId="1">
        <row r="3">
          <cell r="F3">
            <v>319311.52999999997</v>
          </cell>
          <cell r="G3">
            <v>304210.06</v>
          </cell>
        </row>
      </sheetData>
      <sheetData sheetId="2"/>
      <sheetData sheetId="3"/>
      <sheetData sheetId="4">
        <row r="1">
          <cell r="B1" t="str">
            <v>Konto</v>
          </cell>
          <cell r="C1" t="str">
            <v>Naziv konta</v>
          </cell>
        </row>
        <row r="2">
          <cell r="B2">
            <v>3111</v>
          </cell>
          <cell r="C2" t="str">
            <v>Plaće za redovan rad</v>
          </cell>
        </row>
        <row r="3">
          <cell r="B3">
            <v>3112</v>
          </cell>
          <cell r="C3" t="str">
            <v>Plaće u naravi</v>
          </cell>
        </row>
        <row r="4">
          <cell r="B4">
            <v>3113</v>
          </cell>
          <cell r="C4" t="str">
            <v>Plaće za prekovremeni rad</v>
          </cell>
        </row>
        <row r="5">
          <cell r="B5">
            <v>3114</v>
          </cell>
          <cell r="C5" t="str">
            <v>Plaće za posebne uvjete rada</v>
          </cell>
        </row>
        <row r="6">
          <cell r="B6">
            <v>3121</v>
          </cell>
          <cell r="C6" t="str">
            <v>Ostali rashodi za zaposlene</v>
          </cell>
        </row>
        <row r="7">
          <cell r="B7">
            <v>3131</v>
          </cell>
          <cell r="C7" t="str">
            <v>Doprinosi za mirovinsko osiguranje</v>
          </cell>
        </row>
        <row r="8">
          <cell r="B8">
            <v>3132</v>
          </cell>
          <cell r="C8" t="str">
            <v>Doprinosi za obvezno zdravstveno osiguranje</v>
          </cell>
        </row>
        <row r="9">
          <cell r="B9">
            <v>3133</v>
          </cell>
          <cell r="C9" t="str">
            <v>Doprinosi za obvezno osiguranje u slučaju nezaposlenosti</v>
          </cell>
        </row>
        <row r="10">
          <cell r="B10">
            <v>3211</v>
          </cell>
          <cell r="C10" t="str">
            <v>Službena putovanja</v>
          </cell>
        </row>
        <row r="11">
          <cell r="B11">
            <v>3212</v>
          </cell>
          <cell r="C11" t="str">
            <v>Naknade za prijevoz, za rad na terenu i odvojeni život</v>
          </cell>
        </row>
        <row r="12">
          <cell r="B12">
            <v>3213</v>
          </cell>
          <cell r="C12" t="str">
            <v>Stručno usavršavanje zaposlenika</v>
          </cell>
        </row>
        <row r="13">
          <cell r="B13">
            <v>3214</v>
          </cell>
          <cell r="C13" t="str">
            <v>Ostale naknade troškova zaposlenima</v>
          </cell>
        </row>
        <row r="14">
          <cell r="B14">
            <v>3221</v>
          </cell>
          <cell r="C14" t="str">
            <v>Uredski materijal i ostali materijalni rashodi</v>
          </cell>
        </row>
        <row r="15">
          <cell r="B15">
            <v>3222</v>
          </cell>
          <cell r="C15" t="str">
            <v>Materijal i sirovine</v>
          </cell>
        </row>
        <row r="16">
          <cell r="B16">
            <v>3223</v>
          </cell>
          <cell r="C16" t="str">
            <v>Energija</v>
          </cell>
        </row>
        <row r="17">
          <cell r="B17">
            <v>3224</v>
          </cell>
          <cell r="C17" t="str">
            <v>Materijal i dijelovi za tekuće i investicijsko održavanje</v>
          </cell>
        </row>
        <row r="18">
          <cell r="B18">
            <v>3225</v>
          </cell>
          <cell r="C18" t="str">
            <v>Sitni inventar i auto gume</v>
          </cell>
        </row>
        <row r="19">
          <cell r="B19">
            <v>3226</v>
          </cell>
          <cell r="C19" t="str">
            <v>Vojna sredstva za jednokratnu upotrebu</v>
          </cell>
        </row>
        <row r="20">
          <cell r="B20">
            <v>3227</v>
          </cell>
          <cell r="C20" t="str">
            <v>Službena, radna i zaštitna odjeća i obuća</v>
          </cell>
        </row>
        <row r="21">
          <cell r="B21">
            <v>3231</v>
          </cell>
          <cell r="C21" t="str">
            <v>Usluge telefona, pošte i prijevoza</v>
          </cell>
        </row>
        <row r="22">
          <cell r="B22">
            <v>3232</v>
          </cell>
          <cell r="C22" t="str">
            <v>Usluge tekućeg i investicijskog održavanja</v>
          </cell>
        </row>
        <row r="23">
          <cell r="B23">
            <v>3233</v>
          </cell>
          <cell r="C23" t="str">
            <v>Usluge promidžbe i informiranja</v>
          </cell>
        </row>
        <row r="24">
          <cell r="B24">
            <v>3234</v>
          </cell>
          <cell r="C24" t="str">
            <v>Komunalne usluge</v>
          </cell>
        </row>
        <row r="25">
          <cell r="B25">
            <v>3235</v>
          </cell>
          <cell r="C25" t="str">
            <v>Zakupnine i najamnine</v>
          </cell>
        </row>
        <row r="26">
          <cell r="B26">
            <v>3236</v>
          </cell>
          <cell r="C26" t="str">
            <v>Zdravstvene i veterinarske usluge</v>
          </cell>
        </row>
        <row r="27">
          <cell r="B27">
            <v>3237</v>
          </cell>
          <cell r="C27" t="str">
            <v>Intelektualne i osobne usluge</v>
          </cell>
        </row>
        <row r="28">
          <cell r="B28">
            <v>3238</v>
          </cell>
          <cell r="C28" t="str">
            <v>Računalne usluge</v>
          </cell>
        </row>
        <row r="29">
          <cell r="B29">
            <v>3239</v>
          </cell>
          <cell r="C29" t="str">
            <v>Ostale usluge</v>
          </cell>
        </row>
        <row r="30">
          <cell r="B30">
            <v>3241</v>
          </cell>
          <cell r="C30" t="str">
            <v>Naknade troškova osobama izvan radnog odnosa</v>
          </cell>
        </row>
        <row r="31">
          <cell r="B31">
            <v>3291</v>
          </cell>
          <cell r="C31" t="str">
            <v>Naknade za rad predstavničkih i izvršnih tijela, povjerenstava i slično</v>
          </cell>
        </row>
        <row r="32">
          <cell r="B32">
            <v>3292</v>
          </cell>
          <cell r="C32" t="str">
            <v>Premije osiguranja</v>
          </cell>
        </row>
        <row r="33">
          <cell r="B33">
            <v>3293</v>
          </cell>
          <cell r="C33" t="str">
            <v>Reprezentacija</v>
          </cell>
        </row>
        <row r="34">
          <cell r="B34">
            <v>3294</v>
          </cell>
          <cell r="C34" t="str">
            <v>Članarine i norme</v>
          </cell>
        </row>
        <row r="35">
          <cell r="B35">
            <v>3295</v>
          </cell>
          <cell r="C35" t="str">
            <v>Pristojbe i naknade</v>
          </cell>
        </row>
        <row r="36">
          <cell r="B36">
            <v>3296</v>
          </cell>
          <cell r="C36" t="str">
            <v>Troškovi sudskih postupaka</v>
          </cell>
        </row>
        <row r="37">
          <cell r="B37">
            <v>3299</v>
          </cell>
          <cell r="C37" t="str">
            <v>Ostali nespomenuti rashodi poslovanja</v>
          </cell>
        </row>
        <row r="38">
          <cell r="B38">
            <v>3411</v>
          </cell>
          <cell r="C38" t="str">
            <v>Kamate za izdane trezorske zapise</v>
          </cell>
        </row>
        <row r="39">
          <cell r="B39">
            <v>3412</v>
          </cell>
          <cell r="C39" t="str">
            <v>Kamate za izdane mjenice</v>
          </cell>
        </row>
        <row r="40">
          <cell r="B40">
            <v>3413</v>
          </cell>
          <cell r="C40" t="str">
            <v>Kamate za izdane obveznice</v>
          </cell>
        </row>
        <row r="41">
          <cell r="B41">
            <v>3419</v>
          </cell>
          <cell r="C41" t="str">
            <v>Kamate za ostale vrijednosne papire</v>
          </cell>
        </row>
        <row r="42">
          <cell r="B42">
            <v>3421</v>
          </cell>
          <cell r="C42" t="str">
            <v>Kamate za primlj.kredite i zajmove od međ.org., inst. i tijela EU te inoz.vlada</v>
          </cell>
        </row>
        <row r="43">
          <cell r="B43">
            <v>3422</v>
          </cell>
          <cell r="C43" t="str">
            <v>Kamate za primljene kredite i zajmove od kred. i ost.financ.inst. u jav.sektoru</v>
          </cell>
        </row>
        <row r="44">
          <cell r="B44">
            <v>3423</v>
          </cell>
          <cell r="C44" t="str">
            <v>Kamate za primljene kredite i zajm.od kred.i ostalih fin.inst.izvan jav.sektora</v>
          </cell>
        </row>
        <row r="45">
          <cell r="B45">
            <v>3425</v>
          </cell>
          <cell r="C45" t="str">
            <v>Kamate za odobrene, a nerealizirane kredite i zajmove</v>
          </cell>
        </row>
        <row r="46">
          <cell r="B46">
            <v>3426</v>
          </cell>
          <cell r="C46" t="str">
            <v>Kamate za primljene zajmove od trgovačkih društava u javnom sektoru</v>
          </cell>
        </row>
        <row r="47">
          <cell r="B47">
            <v>3427</v>
          </cell>
          <cell r="C47" t="str">
            <v>Kamate za primljene zajmove od trgov. društava i obrtnika izvan javnog sektora</v>
          </cell>
        </row>
        <row r="48">
          <cell r="B48">
            <v>3428</v>
          </cell>
          <cell r="C48" t="str">
            <v>Kamate za primljene zajmove od drugih razina vlasti</v>
          </cell>
        </row>
        <row r="49">
          <cell r="B49">
            <v>3431</v>
          </cell>
          <cell r="C49" t="str">
            <v>Bankarske usluge i usluge platnog prometa</v>
          </cell>
        </row>
        <row r="50">
          <cell r="B50">
            <v>3432</v>
          </cell>
          <cell r="C50" t="str">
            <v>Negativne tečajne razlike i razlike zbog primjene valutne klauzule</v>
          </cell>
        </row>
        <row r="51">
          <cell r="B51">
            <v>3433</v>
          </cell>
          <cell r="C51" t="str">
            <v>Zatezne kamate</v>
          </cell>
        </row>
        <row r="52">
          <cell r="B52">
            <v>3434</v>
          </cell>
          <cell r="C52" t="str">
            <v>Ostali nespomenuti financijski rashodi</v>
          </cell>
        </row>
        <row r="53">
          <cell r="B53">
            <v>3511</v>
          </cell>
          <cell r="C53" t="str">
            <v>Subvencije kreditnim i ostalim financijskim institucijama u javnom sektoru</v>
          </cell>
        </row>
        <row r="54">
          <cell r="B54">
            <v>3512</v>
          </cell>
          <cell r="C54" t="str">
            <v>Subvencije trgovačkim društvima u javnom sektoru</v>
          </cell>
        </row>
        <row r="55">
          <cell r="B55">
            <v>3521</v>
          </cell>
          <cell r="C55" t="str">
            <v>Subvencije kreditnim i ostalim financijskim institucijama izvan javnog sektora</v>
          </cell>
        </row>
        <row r="56">
          <cell r="B56">
            <v>3522</v>
          </cell>
          <cell r="C56" t="str">
            <v>Subvencije trgovačkim društvima i zadrugama izvan javnog sektora</v>
          </cell>
        </row>
        <row r="57">
          <cell r="B57">
            <v>3523</v>
          </cell>
          <cell r="C57" t="str">
            <v>Subvencije poljoprivrednicima i obrtnicima</v>
          </cell>
        </row>
        <row r="58">
          <cell r="B58">
            <v>3531</v>
          </cell>
          <cell r="C58" t="str">
            <v>Subvencije trgovačkim društvima, zadrugama, poljopr. i obrtnicima iz EU sredstav</v>
          </cell>
        </row>
        <row r="59">
          <cell r="B59">
            <v>3611</v>
          </cell>
          <cell r="C59" t="str">
            <v>Tekuće pomoći inozemnim vladama</v>
          </cell>
        </row>
        <row r="60">
          <cell r="B60">
            <v>3612</v>
          </cell>
          <cell r="C60" t="str">
            <v>Kapitalne pomoći inozemnim vladama</v>
          </cell>
        </row>
        <row r="61">
          <cell r="B61">
            <v>3621</v>
          </cell>
          <cell r="C61" t="str">
            <v>Tekuće pomoći međunarodnim organizacijama te institucijama i tijelima EU</v>
          </cell>
        </row>
        <row r="62">
          <cell r="B62">
            <v>3622</v>
          </cell>
          <cell r="C62" t="str">
            <v>Kapitalne pomoći međunarodnim organizacijama te institucijama i tijelima EU</v>
          </cell>
        </row>
        <row r="63">
          <cell r="B63">
            <v>3631</v>
          </cell>
          <cell r="C63" t="str">
            <v>Tekuće pomoći unutar općeg proračuna</v>
          </cell>
        </row>
        <row r="64">
          <cell r="B64">
            <v>3632</v>
          </cell>
          <cell r="C64" t="str">
            <v>Kapitalne pomoći unutar općeg proračuna</v>
          </cell>
        </row>
        <row r="65">
          <cell r="B65">
            <v>3661</v>
          </cell>
          <cell r="C65" t="str">
            <v>Tekuće pomoći proračunskim korisnicima drugih proračuna</v>
          </cell>
        </row>
        <row r="66">
          <cell r="B66">
            <v>3662</v>
          </cell>
          <cell r="C66" t="str">
            <v>Kapitalne pomoći proračunskim korisnicima drugih proračuna</v>
          </cell>
        </row>
        <row r="67">
          <cell r="B67">
            <v>3672</v>
          </cell>
          <cell r="C67" t="str">
            <v>Prijenosi prorač. korisnicima iz nadležnog pror. za financiranje rashoda poslov</v>
          </cell>
        </row>
        <row r="68">
          <cell r="B68">
            <v>3673</v>
          </cell>
          <cell r="C68" t="str">
            <v>Prijenosi proračunskim korisnicima iz nadležnog prorač. za nabavu nefinanc. imov</v>
          </cell>
        </row>
        <row r="69">
          <cell r="B69">
            <v>3674</v>
          </cell>
          <cell r="C69" t="str">
            <v>Prijenosi prorač. kor. iz nadležnog prorač. za financ. imovinu i otplatu zajmova</v>
          </cell>
        </row>
        <row r="70">
          <cell r="B70">
            <v>3681</v>
          </cell>
          <cell r="C70" t="str">
            <v>Tekuće pomoći temeljem prijenosa EU sredstava</v>
          </cell>
        </row>
        <row r="71">
          <cell r="B71">
            <v>3682</v>
          </cell>
          <cell r="C71" t="str">
            <v>Kapitalne pomoći temeljem prijenosa EU sredstava</v>
          </cell>
        </row>
        <row r="72">
          <cell r="B72">
            <v>3691</v>
          </cell>
          <cell r="C72" t="str">
            <v>Tekući prijenosi između proračunskih korisnika istog proračuna</v>
          </cell>
        </row>
        <row r="73">
          <cell r="B73">
            <v>3692</v>
          </cell>
          <cell r="C73" t="str">
            <v>Kapitalni prijenosi između proračunskih korisnika istog proračuna</v>
          </cell>
        </row>
        <row r="74">
          <cell r="B74">
            <v>3693</v>
          </cell>
          <cell r="C74" t="str">
            <v>Tekući prijenosi između prorač. kor. istog prorač. temeljem prijenosa EU sred.</v>
          </cell>
        </row>
        <row r="75">
          <cell r="B75">
            <v>3694</v>
          </cell>
          <cell r="C75" t="str">
            <v>Kapitalni prijenosi između prorač. kor. istog prorač. temelj prijenosa EU sred.</v>
          </cell>
        </row>
        <row r="76">
          <cell r="B76">
            <v>3711</v>
          </cell>
          <cell r="C76" t="str">
            <v>Naknade građanima i kućan.u novcu-neposr. ili putem ustanova izvan javn.sektora</v>
          </cell>
        </row>
        <row r="77">
          <cell r="B77">
            <v>3712</v>
          </cell>
          <cell r="C77" t="str">
            <v>Naknade građanima i kućan.u naravi - neposr.ili putem ustan.izvan javn.sektora</v>
          </cell>
        </row>
        <row r="78">
          <cell r="B78">
            <v>3713</v>
          </cell>
          <cell r="C78" t="str">
            <v>Naknade građanima i kućanstvima u novcu - putem ustanova u javnom sektoru</v>
          </cell>
        </row>
        <row r="79">
          <cell r="B79">
            <v>3714</v>
          </cell>
          <cell r="C79" t="str">
            <v>Naknade građanima i kućanstvima u naravi - putem ustanova u javnom sektoru</v>
          </cell>
        </row>
        <row r="80">
          <cell r="B80">
            <v>3715</v>
          </cell>
          <cell r="C80" t="str">
            <v>Naknade građanima i kućanstvima na temelju osiguranja iz EU sredstava</v>
          </cell>
        </row>
        <row r="81">
          <cell r="B81">
            <v>3721</v>
          </cell>
          <cell r="C81" t="str">
            <v>Naknade građanima i kućanstvima u novcu</v>
          </cell>
        </row>
        <row r="82">
          <cell r="B82">
            <v>3722</v>
          </cell>
          <cell r="C82" t="str">
            <v>Naknade građanima i kućanstvima u naravi</v>
          </cell>
        </row>
        <row r="83">
          <cell r="B83">
            <v>3723</v>
          </cell>
          <cell r="C83" t="str">
            <v>Naknade građanima i kućanstvima iz EU sredstava</v>
          </cell>
        </row>
        <row r="84">
          <cell r="B84">
            <v>3811</v>
          </cell>
          <cell r="C84" t="str">
            <v>Tekuće donacije u novcu</v>
          </cell>
        </row>
        <row r="85">
          <cell r="B85">
            <v>3812</v>
          </cell>
          <cell r="C85" t="str">
            <v>Tekuće donacije u naravi</v>
          </cell>
        </row>
        <row r="86">
          <cell r="B86">
            <v>3813</v>
          </cell>
          <cell r="C86" t="str">
            <v>Tekuće donacije iz EU sredstava</v>
          </cell>
        </row>
        <row r="87">
          <cell r="B87">
            <v>3821</v>
          </cell>
          <cell r="C87" t="str">
            <v>Kapitalne donacije neprofitnim organizacijama</v>
          </cell>
        </row>
        <row r="88">
          <cell r="B88">
            <v>3822</v>
          </cell>
          <cell r="C88" t="str">
            <v>Kapitalne donacije građanima i kućanstvima</v>
          </cell>
        </row>
        <row r="89">
          <cell r="B89">
            <v>3823</v>
          </cell>
          <cell r="C89" t="str">
            <v>Kapitalne donacije iz EU sredstava</v>
          </cell>
        </row>
        <row r="90">
          <cell r="B90">
            <v>3831</v>
          </cell>
          <cell r="C90" t="str">
            <v>Naknade šteta pravnim i fizičkim osobama</v>
          </cell>
        </row>
        <row r="91">
          <cell r="B91">
            <v>3832</v>
          </cell>
          <cell r="C91" t="str">
            <v>Penali, ležarine i drugo</v>
          </cell>
        </row>
        <row r="92">
          <cell r="B92">
            <v>3833</v>
          </cell>
          <cell r="C92" t="str">
            <v>Naknade šteta zaposlenicima</v>
          </cell>
        </row>
        <row r="93">
          <cell r="B93">
            <v>3834</v>
          </cell>
          <cell r="C93" t="str">
            <v>Ugovorene kazne i ostale naknade šteta</v>
          </cell>
        </row>
        <row r="94">
          <cell r="B94">
            <v>3835</v>
          </cell>
          <cell r="C94" t="str">
            <v>Ostale kazne</v>
          </cell>
        </row>
        <row r="95">
          <cell r="B95">
            <v>3841</v>
          </cell>
          <cell r="C95" t="str">
            <v>Tekući prijenosi EU sredstava subjektima izvan</v>
          </cell>
        </row>
        <row r="96">
          <cell r="B96">
            <v>3842</v>
          </cell>
          <cell r="C96" t="str">
            <v>Kapitalni prijenosi EU sredstava subjektima izvan</v>
          </cell>
        </row>
        <row r="97">
          <cell r="B97">
            <v>3861</v>
          </cell>
          <cell r="C97" t="str">
            <v>Kapitalne pomoći kreditnim i ostalim financ.instit.te trg.društv. u jav.sektoru</v>
          </cell>
        </row>
        <row r="98">
          <cell r="B98">
            <v>3862</v>
          </cell>
          <cell r="C98" t="str">
            <v>Kapitalne pomoći kred. i ost.financ.inst. i trg.druš, zadrug izvan jav.sektora</v>
          </cell>
        </row>
        <row r="99">
          <cell r="B99">
            <v>3863</v>
          </cell>
          <cell r="C99" t="str">
            <v>Kapitalne pomoći poljoprivrednicima i obrtnicima</v>
          </cell>
        </row>
        <row r="100">
          <cell r="B100">
            <v>3864</v>
          </cell>
          <cell r="C100" t="str">
            <v>Kapitalne pomoći iz EU sredstava</v>
          </cell>
        </row>
        <row r="101">
          <cell r="B101">
            <v>3911</v>
          </cell>
          <cell r="C101" t="str">
            <v>Raspored rashoda</v>
          </cell>
        </row>
        <row r="102">
          <cell r="B102">
            <v>3921</v>
          </cell>
          <cell r="C102" t="str">
            <v>Prijelazni račun</v>
          </cell>
        </row>
        <row r="103">
          <cell r="B103">
            <v>4111</v>
          </cell>
          <cell r="C103" t="str">
            <v>Zemljište</v>
          </cell>
        </row>
        <row r="104">
          <cell r="B104">
            <v>4112</v>
          </cell>
          <cell r="C104" t="str">
            <v>Rudna bogatstva</v>
          </cell>
        </row>
        <row r="105">
          <cell r="B105">
            <v>4113</v>
          </cell>
          <cell r="C105" t="str">
            <v>Ostala prirodna materijalna imovina</v>
          </cell>
        </row>
        <row r="106">
          <cell r="B106">
            <v>4121</v>
          </cell>
          <cell r="C106" t="str">
            <v>Patenti</v>
          </cell>
        </row>
        <row r="107">
          <cell r="B107">
            <v>4122</v>
          </cell>
          <cell r="C107" t="str">
            <v>Koncesije</v>
          </cell>
        </row>
        <row r="108">
          <cell r="B108">
            <v>4123</v>
          </cell>
          <cell r="C108" t="str">
            <v>Licence</v>
          </cell>
        </row>
        <row r="109">
          <cell r="B109">
            <v>4124</v>
          </cell>
          <cell r="C109" t="str">
            <v>Ostala prava</v>
          </cell>
        </row>
        <row r="110">
          <cell r="B110">
            <v>4125</v>
          </cell>
          <cell r="C110" t="str">
            <v>Goodwill</v>
          </cell>
        </row>
        <row r="111">
          <cell r="B111">
            <v>4126</v>
          </cell>
          <cell r="C111" t="str">
            <v>Ostala nematerijalna imovina</v>
          </cell>
        </row>
        <row r="112">
          <cell r="B112">
            <v>4211</v>
          </cell>
          <cell r="C112" t="str">
            <v>Stambeni objekti</v>
          </cell>
        </row>
        <row r="113">
          <cell r="B113">
            <v>4212</v>
          </cell>
          <cell r="C113" t="str">
            <v>Poslovni objekti</v>
          </cell>
        </row>
        <row r="114">
          <cell r="B114">
            <v>4213</v>
          </cell>
          <cell r="C114" t="str">
            <v>Ceste, željeznice i ostali prometni objekti</v>
          </cell>
        </row>
        <row r="115">
          <cell r="B115">
            <v>4214</v>
          </cell>
          <cell r="C115" t="str">
            <v>Ostali građevinski objekti</v>
          </cell>
        </row>
        <row r="116">
          <cell r="B116">
            <v>4221</v>
          </cell>
          <cell r="C116" t="str">
            <v>Uredska oprema i namještaj</v>
          </cell>
        </row>
        <row r="117">
          <cell r="B117">
            <v>4222</v>
          </cell>
          <cell r="C117" t="str">
            <v>Komunikacijska oprema</v>
          </cell>
        </row>
        <row r="118">
          <cell r="B118">
            <v>4223</v>
          </cell>
          <cell r="C118" t="str">
            <v>Oprema za održavanje i zaštitu</v>
          </cell>
        </row>
        <row r="119">
          <cell r="B119">
            <v>4224</v>
          </cell>
          <cell r="C119" t="str">
            <v>Medicinska i laboratorijska oprema</v>
          </cell>
        </row>
        <row r="120">
          <cell r="B120">
            <v>4225</v>
          </cell>
          <cell r="C120" t="str">
            <v>Instrumenti, uređaji i strojevi</v>
          </cell>
        </row>
        <row r="121">
          <cell r="B121">
            <v>4226</v>
          </cell>
          <cell r="C121" t="str">
            <v>Sportska i glazbena oprema</v>
          </cell>
        </row>
        <row r="122">
          <cell r="B122">
            <v>4227</v>
          </cell>
          <cell r="C122" t="str">
            <v>Uređaji, strojevi i oprema za ostale namjene</v>
          </cell>
        </row>
        <row r="123">
          <cell r="B123">
            <v>4228</v>
          </cell>
          <cell r="C123" t="str">
            <v>Vojna oprema</v>
          </cell>
        </row>
        <row r="124">
          <cell r="B124">
            <v>4231</v>
          </cell>
          <cell r="C124" t="str">
            <v>Prijevozna sredstva u cestovnom prometu</v>
          </cell>
        </row>
        <row r="125">
          <cell r="B125">
            <v>4232</v>
          </cell>
          <cell r="C125" t="str">
            <v>Prijevozna sredstva u željezničkom prometu</v>
          </cell>
        </row>
        <row r="126">
          <cell r="B126">
            <v>4233</v>
          </cell>
          <cell r="C126" t="str">
            <v>Prijevozna sredstva u pomorskom i riječnom prometu</v>
          </cell>
        </row>
        <row r="127">
          <cell r="B127">
            <v>4234</v>
          </cell>
          <cell r="C127" t="str">
            <v>Prijevozna sredstva u zračnom prometu</v>
          </cell>
        </row>
        <row r="128">
          <cell r="B128">
            <v>4241</v>
          </cell>
          <cell r="C128" t="str">
            <v>Knjige</v>
          </cell>
        </row>
        <row r="129">
          <cell r="B129">
            <v>4242</v>
          </cell>
          <cell r="C129" t="str">
            <v>Umjetnička djela (izložena u galerijama, muzejima i slično)</v>
          </cell>
        </row>
        <row r="130">
          <cell r="B130">
            <v>4243</v>
          </cell>
          <cell r="C130" t="str">
            <v>Muzejski izlošci i predmeti prirodnih rijetkosti</v>
          </cell>
        </row>
        <row r="131">
          <cell r="B131">
            <v>4244</v>
          </cell>
          <cell r="C131" t="str">
            <v>Ostale nespomenute izložbene vrijednosti</v>
          </cell>
        </row>
        <row r="132">
          <cell r="B132">
            <v>4251</v>
          </cell>
          <cell r="C132" t="str">
            <v>Višegodišnji nasadi</v>
          </cell>
        </row>
        <row r="133">
          <cell r="B133">
            <v>4252</v>
          </cell>
          <cell r="C133" t="str">
            <v>Osnovno stado</v>
          </cell>
        </row>
        <row r="134">
          <cell r="B134">
            <v>4261</v>
          </cell>
          <cell r="C134" t="str">
            <v>Istraživanje rudnih bogatstava</v>
          </cell>
        </row>
        <row r="135">
          <cell r="B135">
            <v>4262</v>
          </cell>
          <cell r="C135" t="str">
            <v>Ulaganja u računalne programe</v>
          </cell>
        </row>
        <row r="136">
          <cell r="B136">
            <v>4263</v>
          </cell>
          <cell r="C136" t="str">
            <v>Umjetnička, literarna i znanstvena djela</v>
          </cell>
        </row>
        <row r="137">
          <cell r="B137">
            <v>4264</v>
          </cell>
          <cell r="C137" t="str">
            <v>Ostala nematerijalna proizvedena imovina</v>
          </cell>
        </row>
        <row r="138">
          <cell r="B138">
            <v>4311</v>
          </cell>
          <cell r="C138" t="str">
            <v>Plemeniti metali i drago kamenje</v>
          </cell>
        </row>
        <row r="139">
          <cell r="B139">
            <v>4312</v>
          </cell>
          <cell r="C139" t="str">
            <v>Pohranjene knjige, umjetnička djela i slične vrijednosti</v>
          </cell>
        </row>
        <row r="140">
          <cell r="B140">
            <v>4411</v>
          </cell>
          <cell r="C140" t="str">
            <v>Strateške zalihe</v>
          </cell>
        </row>
        <row r="141">
          <cell r="B141">
            <v>4511</v>
          </cell>
          <cell r="C141" t="str">
            <v>Dodatna ulaganja na građevinskim objektima</v>
          </cell>
        </row>
        <row r="142">
          <cell r="B142">
            <v>4521</v>
          </cell>
          <cell r="C142" t="str">
            <v>Dodatna ulaganja na postrojenjima i opremi</v>
          </cell>
        </row>
        <row r="143">
          <cell r="B143">
            <v>4531</v>
          </cell>
          <cell r="C143" t="str">
            <v>Dodatna ulaganja na prijevoznim sredstvima</v>
          </cell>
        </row>
        <row r="144">
          <cell r="B144">
            <v>4541</v>
          </cell>
          <cell r="C144" t="str">
            <v>Dodatna ulaganja za ostalu nefinancijsku imovinu</v>
          </cell>
        </row>
        <row r="145">
          <cell r="B145">
            <v>4911</v>
          </cell>
          <cell r="C145" t="str">
            <v>Raspored rashoda</v>
          </cell>
        </row>
        <row r="146">
          <cell r="B146">
            <v>6111</v>
          </cell>
          <cell r="C146" t="str">
            <v>Porez i prirez na dohodak od nesamostalnog rada</v>
          </cell>
        </row>
        <row r="147">
          <cell r="B147">
            <v>6112</v>
          </cell>
          <cell r="C147" t="str">
            <v>Porez i prirez na dohodak od samostalnih djelatnosti</v>
          </cell>
        </row>
        <row r="148">
          <cell r="B148">
            <v>6113</v>
          </cell>
          <cell r="C148" t="str">
            <v>Porez i prirez na dohodak od imovine i imovinskih prava</v>
          </cell>
        </row>
        <row r="149">
          <cell r="B149">
            <v>6114</v>
          </cell>
          <cell r="C149" t="str">
            <v>Porez i prirez na dohodak od kapitala</v>
          </cell>
        </row>
        <row r="150">
          <cell r="B150">
            <v>6115</v>
          </cell>
          <cell r="C150" t="str">
            <v>Porez i prirez na dohodak po godišnjoj prijavi</v>
          </cell>
        </row>
        <row r="151">
          <cell r="B151">
            <v>6116</v>
          </cell>
          <cell r="C151" t="str">
            <v>Porez i prirez na dohodak utvrđen u postupku nadzora za prethodne godine</v>
          </cell>
        </row>
        <row r="152">
          <cell r="B152">
            <v>6117</v>
          </cell>
          <cell r="C152" t="str">
            <v>Povrat poreza i prireza na dohodak po godišnjoj prijavi</v>
          </cell>
        </row>
        <row r="153">
          <cell r="B153">
            <v>6119</v>
          </cell>
          <cell r="C153" t="str">
            <v>Povrat više ostvarenog poreza na dohodak za decentralizirane funkcije</v>
          </cell>
        </row>
        <row r="154">
          <cell r="B154">
            <v>6121</v>
          </cell>
          <cell r="C154" t="str">
            <v>Porez na dobit od poduzetnika</v>
          </cell>
        </row>
        <row r="155">
          <cell r="B155">
            <v>6122</v>
          </cell>
          <cell r="C155" t="str">
            <v>Porez na dobit po odbitku na naknade za korištenje prava i za usluge</v>
          </cell>
        </row>
        <row r="156">
          <cell r="B156">
            <v>6123</v>
          </cell>
          <cell r="C156" t="str">
            <v>Porez na dobit po odbitku na kamate, dividende i udjele u dobiti</v>
          </cell>
        </row>
        <row r="157">
          <cell r="B157">
            <v>6124</v>
          </cell>
          <cell r="C157" t="str">
            <v>Porez na dobit po godišnjoj prijavi</v>
          </cell>
        </row>
        <row r="158">
          <cell r="B158">
            <v>6125</v>
          </cell>
          <cell r="C158" t="str">
            <v>Povrat poreza na dobit po godišnjoj prijavi</v>
          </cell>
        </row>
        <row r="159">
          <cell r="B159">
            <v>6131</v>
          </cell>
          <cell r="C159" t="str">
            <v>Stalni porezi na nepokretnu imovinu (zemlju, zgrade, kuće i ostalo)</v>
          </cell>
        </row>
        <row r="160">
          <cell r="B160">
            <v>6132</v>
          </cell>
          <cell r="C160" t="str">
            <v>Porez na nasljedstava i darove</v>
          </cell>
        </row>
        <row r="161">
          <cell r="B161">
            <v>6133</v>
          </cell>
          <cell r="C161" t="str">
            <v>Porez na kapitalne i financijske transakcije</v>
          </cell>
        </row>
        <row r="162">
          <cell r="B162">
            <v>6134</v>
          </cell>
          <cell r="C162" t="str">
            <v>Povremeni porezi na imovinu</v>
          </cell>
        </row>
        <row r="163">
          <cell r="B163">
            <v>6135</v>
          </cell>
          <cell r="C163" t="str">
            <v>Ostali stalni porezi na imovinu</v>
          </cell>
        </row>
        <row r="164">
          <cell r="B164">
            <v>6141</v>
          </cell>
          <cell r="C164" t="str">
            <v>Porez na dodanu vrijednost</v>
          </cell>
        </row>
        <row r="165">
          <cell r="B165">
            <v>6142</v>
          </cell>
          <cell r="C165" t="str">
            <v>Porez na promet</v>
          </cell>
        </row>
        <row r="166">
          <cell r="B166">
            <v>6143</v>
          </cell>
          <cell r="C166" t="str">
            <v>Posebni porezi i trošarine</v>
          </cell>
        </row>
        <row r="167">
          <cell r="B167">
            <v>6145</v>
          </cell>
          <cell r="C167" t="str">
            <v>Porezi na korištenje dobara ili izvođenje aktivnosti</v>
          </cell>
        </row>
        <row r="168">
          <cell r="B168">
            <v>6146</v>
          </cell>
          <cell r="C168" t="str">
            <v>Ostali porezi na robu i usluge</v>
          </cell>
        </row>
        <row r="169">
          <cell r="B169">
            <v>6147</v>
          </cell>
          <cell r="C169" t="str">
            <v>Porez na dobitke od igara na sreću i ostali porezi od igara na sreću</v>
          </cell>
        </row>
        <row r="170">
          <cell r="B170">
            <v>6148</v>
          </cell>
          <cell r="C170" t="str">
            <v>Naknade za priređivanje igara na sreću</v>
          </cell>
        </row>
        <row r="171">
          <cell r="B171">
            <v>6151</v>
          </cell>
          <cell r="C171" t="str">
            <v>Carine i carinske pristojbe</v>
          </cell>
        </row>
        <row r="172">
          <cell r="B172">
            <v>6152</v>
          </cell>
          <cell r="C172" t="str">
            <v>Ostali porezi na međunarodnu trgovinu i transakcije</v>
          </cell>
        </row>
        <row r="173">
          <cell r="B173">
            <v>6161</v>
          </cell>
          <cell r="C173" t="str">
            <v>Ostali prihodi od poreza koje plaćaju pravne osobe</v>
          </cell>
        </row>
        <row r="174">
          <cell r="B174">
            <v>6162</v>
          </cell>
          <cell r="C174" t="str">
            <v>Ostali prihodi od poreza koje plaćaju fizičke osobe</v>
          </cell>
        </row>
        <row r="175">
          <cell r="B175">
            <v>6163</v>
          </cell>
          <cell r="C175" t="str">
            <v>Ostali neraspoređeni prihodi od poreza</v>
          </cell>
        </row>
        <row r="176">
          <cell r="B176">
            <v>6211</v>
          </cell>
          <cell r="C176" t="str">
            <v>Doprinosi za obvezno zdravstveno osiguranje</v>
          </cell>
        </row>
        <row r="177">
          <cell r="B177">
            <v>6212</v>
          </cell>
          <cell r="C177" t="str">
            <v>Doprinosi za obvezno zdravstveno osiguranje za slučaj ozljede na radu</v>
          </cell>
        </row>
        <row r="178">
          <cell r="B178">
            <v>6221</v>
          </cell>
          <cell r="C178" t="str">
            <v>Doprinosi za mirovinsko osiguranje</v>
          </cell>
        </row>
        <row r="179">
          <cell r="B179">
            <v>6232</v>
          </cell>
          <cell r="C179" t="str">
            <v>Doprinosi za obvezno osiguranje u slučaju nezaposlenosti</v>
          </cell>
        </row>
        <row r="180">
          <cell r="B180">
            <v>6311</v>
          </cell>
          <cell r="C180" t="str">
            <v>Tekuće pomoći od inozemnih vlada</v>
          </cell>
        </row>
        <row r="181">
          <cell r="B181">
            <v>6312</v>
          </cell>
          <cell r="C181" t="str">
            <v>Kapitalne pomoći od inozemnih vlada</v>
          </cell>
        </row>
        <row r="182">
          <cell r="B182">
            <v>6321</v>
          </cell>
          <cell r="C182" t="str">
            <v>Tekuće pomoći od međunarodnih organizacija</v>
          </cell>
        </row>
        <row r="183">
          <cell r="B183">
            <v>6322</v>
          </cell>
          <cell r="C183" t="str">
            <v>Kapitalne pomoći od međunarodnih organizacija</v>
          </cell>
        </row>
        <row r="184">
          <cell r="B184">
            <v>6323</v>
          </cell>
          <cell r="C184" t="str">
            <v>Tekuće pomoći od institucija i tijela  EU</v>
          </cell>
        </row>
        <row r="185">
          <cell r="B185">
            <v>6324</v>
          </cell>
          <cell r="C185" t="str">
            <v>Kapitalne pomoći od institucija i tijela  EU</v>
          </cell>
        </row>
        <row r="186">
          <cell r="B186">
            <v>6331</v>
          </cell>
          <cell r="C186" t="str">
            <v>Tekuće pomoći proračunu iz drugih proračuna</v>
          </cell>
        </row>
        <row r="187">
          <cell r="B187">
            <v>6332</v>
          </cell>
          <cell r="C187" t="str">
            <v>Kapitalne pomoći proračunu iz drugih proračuna</v>
          </cell>
        </row>
        <row r="188">
          <cell r="B188">
            <v>6341</v>
          </cell>
          <cell r="C188" t="str">
            <v>Tekuće pomoći od izvanproračunskih korisnika</v>
          </cell>
        </row>
        <row r="189">
          <cell r="B189">
            <v>6342</v>
          </cell>
          <cell r="C189" t="str">
            <v>Kapitalne pomoći od izvanproračunskih korisnika</v>
          </cell>
        </row>
        <row r="190">
          <cell r="B190">
            <v>6351</v>
          </cell>
          <cell r="C190" t="str">
            <v>Tekuće pomoći izravnanja za decentralizirane funkcije</v>
          </cell>
        </row>
        <row r="191">
          <cell r="B191">
            <v>6352</v>
          </cell>
          <cell r="C191" t="str">
            <v>Kapitalne pomoći izravnanja za decentralizirane funkcije</v>
          </cell>
        </row>
        <row r="192">
          <cell r="B192">
            <v>6361</v>
          </cell>
          <cell r="C192" t="str">
            <v>Tekuće pomoći proračunskim korisnicima iz proračuna koji im nije nadležan</v>
          </cell>
        </row>
        <row r="193">
          <cell r="B193">
            <v>6362</v>
          </cell>
          <cell r="C193" t="str">
            <v>Kapitalne pomoći proračunskim korisnicima iz proračuna koji im nije nadležan</v>
          </cell>
        </row>
        <row r="194">
          <cell r="B194">
            <v>6381</v>
          </cell>
          <cell r="C194" t="str">
            <v>Tekuće pomoći temeljem prijenosa EU sredstava</v>
          </cell>
        </row>
        <row r="195">
          <cell r="B195">
            <v>6382</v>
          </cell>
          <cell r="C195" t="str">
            <v>Kapitalne pomoći temeljem prijenosa EU sredstava</v>
          </cell>
        </row>
        <row r="196">
          <cell r="B196">
            <v>6391</v>
          </cell>
          <cell r="C196" t="str">
            <v>Tekući prijenosi između proračunskih korisnika istog proračuna</v>
          </cell>
        </row>
        <row r="197">
          <cell r="B197">
            <v>6392</v>
          </cell>
          <cell r="C197" t="str">
            <v>Kapitalni prijenosi između proračunskih korisnika istog proračuna</v>
          </cell>
        </row>
        <row r="198">
          <cell r="B198">
            <v>6393</v>
          </cell>
          <cell r="C198" t="str">
            <v>Tekući prijenosi između prorač. kor. istog prorač. temeljem prijenosa EU sred.</v>
          </cell>
        </row>
        <row r="199">
          <cell r="B199">
            <v>6394</v>
          </cell>
          <cell r="C199" t="str">
            <v>Kapitalni prijenosi između prorač. kor. istog prorač. temelj prijenosa EU sred.</v>
          </cell>
        </row>
        <row r="200">
          <cell r="B200">
            <v>6412</v>
          </cell>
          <cell r="C200" t="str">
            <v>Prihodi od kamata po vrijednosnim papirima</v>
          </cell>
        </row>
        <row r="201">
          <cell r="B201">
            <v>6413</v>
          </cell>
          <cell r="C201" t="str">
            <v>Kamate na oročena sredstva i depozite po viđenju</v>
          </cell>
        </row>
        <row r="202">
          <cell r="B202">
            <v>6414</v>
          </cell>
          <cell r="C202" t="str">
            <v>Prihodi od zateznih kamata</v>
          </cell>
        </row>
        <row r="203">
          <cell r="B203">
            <v>6415</v>
          </cell>
          <cell r="C203" t="str">
            <v>Prihodi od pozitivnih tečajnih razlika i razlika zbog primjene valutne klauzule</v>
          </cell>
        </row>
        <row r="204">
          <cell r="B204">
            <v>6416</v>
          </cell>
          <cell r="C204" t="str">
            <v>Prihodi od dividendi</v>
          </cell>
        </row>
        <row r="205">
          <cell r="B205">
            <v>6417</v>
          </cell>
          <cell r="C205" t="str">
            <v>Prihodi iz dobiti trg.društava, kred.i ost.finan.inst. po posebnim propisima</v>
          </cell>
        </row>
        <row r="206">
          <cell r="B206">
            <v>6419</v>
          </cell>
          <cell r="C206" t="str">
            <v>Ostali prihodi od financijske imovine</v>
          </cell>
        </row>
        <row r="207">
          <cell r="B207">
            <v>6421</v>
          </cell>
          <cell r="C207" t="str">
            <v>Naknade za koncesije</v>
          </cell>
        </row>
        <row r="208">
          <cell r="B208">
            <v>6422</v>
          </cell>
          <cell r="C208" t="str">
            <v>Prihodi od zakupa i iznajmljivanja imovine</v>
          </cell>
        </row>
        <row r="209">
          <cell r="B209">
            <v>6423</v>
          </cell>
          <cell r="C209" t="str">
            <v>Naknada za korištenje nefinancijske imovine</v>
          </cell>
        </row>
        <row r="210">
          <cell r="B210">
            <v>6424</v>
          </cell>
          <cell r="C210" t="str">
            <v>Naknade za ceste</v>
          </cell>
        </row>
        <row r="211">
          <cell r="B211">
            <v>6425</v>
          </cell>
          <cell r="C211" t="str">
            <v>Prihodi od prodaje kratkotrajne nefinancijske imovine</v>
          </cell>
        </row>
        <row r="212">
          <cell r="B212">
            <v>6429</v>
          </cell>
          <cell r="C212" t="str">
            <v>Ostali prihodi od nefinancijske imovine</v>
          </cell>
        </row>
        <row r="213">
          <cell r="B213">
            <v>6431</v>
          </cell>
          <cell r="C213" t="str">
            <v>Prihodi od kamata na dane zajmove međ.org.,inst. i tijelima EU te inoz.vladama</v>
          </cell>
        </row>
        <row r="214">
          <cell r="B214">
            <v>6432</v>
          </cell>
          <cell r="C214" t="str">
            <v>Prihodi od kamata na dane zajmove neprofit. organizac., građanima i kućanstvima</v>
          </cell>
        </row>
        <row r="215">
          <cell r="B215">
            <v>6433</v>
          </cell>
          <cell r="C215" t="str">
            <v>Prihodi od kamata na dane zajmove kredit. i ostalim finan.instit.u javn.sektoru</v>
          </cell>
        </row>
        <row r="216">
          <cell r="B216">
            <v>6434</v>
          </cell>
          <cell r="C216" t="str">
            <v>Prihodi od kamata na dane zajmove trgovačkim društvima u javnom sektoru</v>
          </cell>
        </row>
        <row r="217">
          <cell r="B217">
            <v>6435</v>
          </cell>
          <cell r="C217" t="str">
            <v>Prihodi od kamata na dane zajmove kredit. i ostalim fin.inst. izvan jav.sektora</v>
          </cell>
        </row>
        <row r="218">
          <cell r="B218">
            <v>6436</v>
          </cell>
          <cell r="C218" t="str">
            <v>Prihodi od kamata na dane zajmove trg. društ. i obrtnicima izvan javnog sektora</v>
          </cell>
        </row>
        <row r="219">
          <cell r="B219">
            <v>6437</v>
          </cell>
          <cell r="C219" t="str">
            <v>Prihodi od kamata na dane zajmove drugim razinama vlasti</v>
          </cell>
        </row>
        <row r="220">
          <cell r="B220">
            <v>6442</v>
          </cell>
          <cell r="C220" t="str">
            <v>Prihodi od kamata na dane zajmove neprof.org., građ. i kućan.po protest.jamst.</v>
          </cell>
        </row>
        <row r="221">
          <cell r="B221">
            <v>6443</v>
          </cell>
          <cell r="C221" t="str">
            <v>Prih. od kamata na dane zajmove kred.i ost.fin.inst. u jav.sekt. po prot.jamst.</v>
          </cell>
        </row>
        <row r="222">
          <cell r="B222">
            <v>6444</v>
          </cell>
          <cell r="C222" t="str">
            <v>Prihodi od kamata na dane zajmove trg.društ. u jav.sektoru po protest.jamstvima</v>
          </cell>
        </row>
        <row r="223">
          <cell r="B223">
            <v>6445</v>
          </cell>
          <cell r="C223" t="str">
            <v>Prih.od kamata na dane zajmove kred.i finan.inst. izvan jav.sekt.po prot.jamst.</v>
          </cell>
        </row>
        <row r="224">
          <cell r="B224">
            <v>6446</v>
          </cell>
          <cell r="C224" t="str">
            <v>Prih.od kamata na dane zajmove trg.dr.i obrtn. izvan jav.sekt.po protest.jamst.</v>
          </cell>
        </row>
        <row r="225">
          <cell r="B225">
            <v>6447</v>
          </cell>
          <cell r="C225" t="str">
            <v>Prihodi od kamata na dane zajmove drugim razinama vlasti po protest. jamstvima</v>
          </cell>
        </row>
        <row r="226">
          <cell r="B226">
            <v>6511</v>
          </cell>
          <cell r="C226" t="str">
            <v>Državne upravne i sudske pristojbe</v>
          </cell>
        </row>
        <row r="227">
          <cell r="B227">
            <v>6512</v>
          </cell>
          <cell r="C227" t="str">
            <v>Županijske, gradske i općinske pristojbe i naknade</v>
          </cell>
        </row>
        <row r="228">
          <cell r="B228">
            <v>6513</v>
          </cell>
          <cell r="C228" t="str">
            <v>Ostale upravne pristojbe i naknade</v>
          </cell>
        </row>
        <row r="229">
          <cell r="B229">
            <v>6514</v>
          </cell>
          <cell r="C229" t="str">
            <v>Ostale pristojbe i naknade</v>
          </cell>
        </row>
        <row r="230">
          <cell r="B230">
            <v>6521</v>
          </cell>
          <cell r="C230" t="str">
            <v>Prihodi državne uprave</v>
          </cell>
        </row>
        <row r="231">
          <cell r="B231">
            <v>6522</v>
          </cell>
          <cell r="C231" t="str">
            <v>Prihodi vodnog gospodarstva</v>
          </cell>
        </row>
        <row r="232">
          <cell r="B232">
            <v>6524</v>
          </cell>
          <cell r="C232" t="str">
            <v>Doprinosi za šume</v>
          </cell>
        </row>
        <row r="233">
          <cell r="B233">
            <v>6525</v>
          </cell>
          <cell r="C233" t="str">
            <v>Mjesni samodoprinos</v>
          </cell>
        </row>
        <row r="234">
          <cell r="B234">
            <v>6526</v>
          </cell>
          <cell r="C234" t="str">
            <v>Ostali nespomenuti prihodi</v>
          </cell>
        </row>
        <row r="235">
          <cell r="B235">
            <v>6527</v>
          </cell>
          <cell r="C235" t="str">
            <v>Naknade od financijske imovine</v>
          </cell>
        </row>
        <row r="236">
          <cell r="B236">
            <v>6528</v>
          </cell>
          <cell r="C236" t="str">
            <v>Prihodi od novčane naknade poslodav. zbog nezapoš. osoba s invaliditetom</v>
          </cell>
        </row>
        <row r="237">
          <cell r="B237">
            <v>6531</v>
          </cell>
          <cell r="C237" t="str">
            <v>Komunalni doprinosi</v>
          </cell>
        </row>
        <row r="238">
          <cell r="B238">
            <v>6532</v>
          </cell>
          <cell r="C238" t="str">
            <v>Komunalne naknade</v>
          </cell>
        </row>
        <row r="239">
          <cell r="B239">
            <v>6533</v>
          </cell>
          <cell r="C239" t="str">
            <v>Naknade za priključak</v>
          </cell>
        </row>
        <row r="240">
          <cell r="B240">
            <v>6614</v>
          </cell>
          <cell r="C240" t="str">
            <v>Prihodi od prodaje proizvoda i robe</v>
          </cell>
        </row>
        <row r="241">
          <cell r="B241">
            <v>6615</v>
          </cell>
          <cell r="C241" t="str">
            <v>Prihodi od pruženih usluga</v>
          </cell>
        </row>
        <row r="242">
          <cell r="B242">
            <v>6631</v>
          </cell>
          <cell r="C242" t="str">
            <v>Tekuće donacije</v>
          </cell>
        </row>
        <row r="243">
          <cell r="B243">
            <v>6632</v>
          </cell>
          <cell r="C243" t="str">
            <v>Kapitalne donacije</v>
          </cell>
        </row>
        <row r="244">
          <cell r="B244">
            <v>6711</v>
          </cell>
          <cell r="C244" t="str">
            <v>Prihodi iz nadležnog proračuna za financiranje rashoda poslovanja</v>
          </cell>
        </row>
        <row r="245">
          <cell r="B245">
            <v>6712</v>
          </cell>
          <cell r="C245" t="str">
            <v>Prihodi iz nadležnog proračuna za fin. rashoda za nabavu nefinac. imovine</v>
          </cell>
        </row>
        <row r="246">
          <cell r="B246">
            <v>6714</v>
          </cell>
          <cell r="C246" t="str">
            <v>Prihodi iz nadležnog prorač. za fin. izdataka za fin. imovinu i otplatu zajmova</v>
          </cell>
        </row>
        <row r="247">
          <cell r="B247">
            <v>6731</v>
          </cell>
          <cell r="C247" t="str">
            <v>Prihodi od HZZO-a na temelju ugovornih obveza</v>
          </cell>
        </row>
        <row r="248">
          <cell r="B248">
            <v>6811</v>
          </cell>
          <cell r="C248" t="str">
            <v>Kazne za carinske prekršaje</v>
          </cell>
        </row>
        <row r="249">
          <cell r="B249">
            <v>6812</v>
          </cell>
          <cell r="C249" t="str">
            <v>Kazne za devizne prekršaje</v>
          </cell>
        </row>
        <row r="250">
          <cell r="B250">
            <v>6813</v>
          </cell>
          <cell r="C250" t="str">
            <v>Kazne za porezne prekršaje</v>
          </cell>
        </row>
        <row r="251">
          <cell r="B251">
            <v>6814</v>
          </cell>
          <cell r="C251" t="str">
            <v>Kazne za prekršaje trgovačkih društava - privredne prijestupe</v>
          </cell>
        </row>
        <row r="252">
          <cell r="B252">
            <v>6815</v>
          </cell>
          <cell r="C252" t="str">
            <v>Kazne za prometne i ostale prekršaje u nadležnosti MUP-a</v>
          </cell>
        </row>
        <row r="253">
          <cell r="B253">
            <v>6816</v>
          </cell>
          <cell r="C253" t="str">
            <v>Kazne i druge mjere u kaznenom postupku</v>
          </cell>
        </row>
        <row r="254">
          <cell r="B254">
            <v>6817</v>
          </cell>
          <cell r="C254" t="str">
            <v>Kazne za prekršaje na kulturnim dobrima</v>
          </cell>
        </row>
        <row r="255">
          <cell r="B255">
            <v>6818</v>
          </cell>
          <cell r="C255" t="str">
            <v>Upravne mjere</v>
          </cell>
        </row>
        <row r="256">
          <cell r="B256">
            <v>6819</v>
          </cell>
          <cell r="C256" t="str">
            <v>Ostale kazne</v>
          </cell>
        </row>
        <row r="257">
          <cell r="B257">
            <v>6831</v>
          </cell>
          <cell r="C257" t="str">
            <v>Ostali prihodi</v>
          </cell>
        </row>
        <row r="258">
          <cell r="B258">
            <v>6911</v>
          </cell>
          <cell r="C258" t="str">
            <v>Raspored prihoda</v>
          </cell>
        </row>
        <row r="259">
          <cell r="B259">
            <v>6921</v>
          </cell>
          <cell r="C259" t="str">
            <v>Prijelazni račun</v>
          </cell>
        </row>
        <row r="260">
          <cell r="B260">
            <v>9111</v>
          </cell>
          <cell r="C260" t="str">
            <v>Vlastiti izvori iz proračuna</v>
          </cell>
        </row>
        <row r="261">
          <cell r="B261">
            <v>9112</v>
          </cell>
          <cell r="C261" t="str">
            <v>Ostali vlastiti izvori</v>
          </cell>
        </row>
        <row r="262">
          <cell r="B262">
            <v>9121</v>
          </cell>
          <cell r="C262" t="str">
            <v>Ispravak vlastitih izvora iz proračuna za obveze</v>
          </cell>
        </row>
        <row r="263">
          <cell r="B263">
            <v>9122</v>
          </cell>
          <cell r="C263" t="str">
            <v>Ispravak ostalih vlastitih izvora za obveze</v>
          </cell>
        </row>
        <row r="264">
          <cell r="B264">
            <v>9151</v>
          </cell>
          <cell r="C264" t="str">
            <v>Promjene u vrijednosti i obujmu imovine</v>
          </cell>
        </row>
        <row r="265">
          <cell r="B265">
            <v>9152</v>
          </cell>
          <cell r="C265" t="str">
            <v>Promjene u vrijednosti i obujmu obveza</v>
          </cell>
        </row>
        <row r="266">
          <cell r="B266">
            <v>9211</v>
          </cell>
          <cell r="C266" t="str">
            <v>Obračun  prihoda i rashoda poslovanja</v>
          </cell>
        </row>
        <row r="267">
          <cell r="B267">
            <v>9212</v>
          </cell>
          <cell r="C267" t="str">
            <v>Obračun prihoda i rashoda od nefinancijske imovine</v>
          </cell>
        </row>
        <row r="268">
          <cell r="B268">
            <v>9213</v>
          </cell>
          <cell r="C268" t="str">
            <v>Obračun primitaka i izdataka od financijske imovine</v>
          </cell>
        </row>
        <row r="269">
          <cell r="B269">
            <v>9221</v>
          </cell>
          <cell r="C269" t="str">
            <v>Višak prihoda</v>
          </cell>
        </row>
        <row r="270">
          <cell r="B270">
            <v>9222</v>
          </cell>
          <cell r="C270" t="str">
            <v>Manjak prihoda</v>
          </cell>
        </row>
        <row r="271">
          <cell r="B271">
            <v>9611</v>
          </cell>
          <cell r="C271" t="str">
            <v>Porez i prirez na dohodak</v>
          </cell>
        </row>
        <row r="272">
          <cell r="B272">
            <v>9612</v>
          </cell>
          <cell r="C272" t="str">
            <v>Porez na dobit</v>
          </cell>
        </row>
        <row r="273">
          <cell r="B273">
            <v>9613</v>
          </cell>
          <cell r="C273" t="str">
            <v>Porezi na imovinu</v>
          </cell>
        </row>
        <row r="274">
          <cell r="B274">
            <v>9614</v>
          </cell>
          <cell r="C274" t="str">
            <v>Porezi na robu i usluge</v>
          </cell>
        </row>
        <row r="275">
          <cell r="B275">
            <v>9615</v>
          </cell>
          <cell r="C275" t="str">
            <v>Porezi na međunarodnu trgovinu i transakcije</v>
          </cell>
        </row>
        <row r="276">
          <cell r="B276">
            <v>9616</v>
          </cell>
          <cell r="C276" t="str">
            <v>Ostali prihodi od poreza</v>
          </cell>
        </row>
        <row r="277">
          <cell r="B277">
            <v>9621</v>
          </cell>
          <cell r="C277" t="str">
            <v>Obračunati doprinosi za obvezno zdravstveno osiguranje</v>
          </cell>
        </row>
        <row r="278">
          <cell r="B278">
            <v>9622</v>
          </cell>
          <cell r="C278" t="str">
            <v>Obračunati doprinosi za mirovinsko osiguranje</v>
          </cell>
        </row>
        <row r="279">
          <cell r="B279">
            <v>9623</v>
          </cell>
          <cell r="C279" t="str">
            <v>Obračunati doprinosi za zapošljavanje</v>
          </cell>
        </row>
        <row r="280">
          <cell r="B280">
            <v>9631</v>
          </cell>
          <cell r="C280" t="str">
            <v>Pomoći od inozemnih vlada</v>
          </cell>
        </row>
        <row r="281">
          <cell r="B281">
            <v>9632</v>
          </cell>
          <cell r="C281" t="str">
            <v>Pomoći od međunarodnih organizacija te institucija i tijela EU</v>
          </cell>
        </row>
        <row r="282">
          <cell r="B282">
            <v>9633</v>
          </cell>
          <cell r="C282" t="str">
            <v>Pomoći proračunu iz drugih proračuna</v>
          </cell>
        </row>
        <row r="283">
          <cell r="B283">
            <v>9634</v>
          </cell>
          <cell r="C283" t="str">
            <v>Pomoći od izvanproračunskih korisnika</v>
          </cell>
        </row>
        <row r="284">
          <cell r="B284">
            <v>9635</v>
          </cell>
          <cell r="C284" t="str">
            <v>Pomoći izravnanja za decentralizirane funkcije</v>
          </cell>
        </row>
        <row r="285">
          <cell r="B285">
            <v>9636</v>
          </cell>
          <cell r="C285" t="str">
            <v>Pomoći proračunskim korisnicima iz proračuna koji im nije nadležan</v>
          </cell>
        </row>
        <row r="286">
          <cell r="B286">
            <v>9638</v>
          </cell>
          <cell r="C286" t="str">
            <v>Pomoći temeljem prijenosa EU sredstava</v>
          </cell>
        </row>
        <row r="287">
          <cell r="B287">
            <v>9641</v>
          </cell>
          <cell r="C287" t="str">
            <v>Prihodi od financijske imovine</v>
          </cell>
        </row>
        <row r="288">
          <cell r="B288">
            <v>9642</v>
          </cell>
          <cell r="C288" t="str">
            <v>Prihodi od nefinancijske imovine</v>
          </cell>
        </row>
        <row r="289">
          <cell r="B289">
            <v>9643</v>
          </cell>
          <cell r="C289" t="str">
            <v>Prihodi od kamata na dane zajmove</v>
          </cell>
        </row>
        <row r="290">
          <cell r="B290">
            <v>9644</v>
          </cell>
          <cell r="C290" t="str">
            <v>Prihodi od kamata na dane zajmove po protestiranim jamstvima</v>
          </cell>
        </row>
        <row r="291">
          <cell r="B291">
            <v>9651</v>
          </cell>
          <cell r="C291" t="str">
            <v>Upravne i administrativne pristojbe</v>
          </cell>
        </row>
        <row r="292">
          <cell r="B292">
            <v>9652</v>
          </cell>
          <cell r="C292" t="str">
            <v>Prihodi po posebnim propisima</v>
          </cell>
        </row>
        <row r="293">
          <cell r="B293">
            <v>9653</v>
          </cell>
          <cell r="C293" t="str">
            <v>Komunalni doprinosi i naknade</v>
          </cell>
        </row>
        <row r="294">
          <cell r="B294">
            <v>9661</v>
          </cell>
          <cell r="C294" t="str">
            <v>Prihodi od prodaje proizvoda i roba i pruženih usluga</v>
          </cell>
        </row>
        <row r="295">
          <cell r="B295">
            <v>9673</v>
          </cell>
          <cell r="C295" t="str">
            <v>Obračunati prihodi od HZZO-a na temelju ugovornih obveza</v>
          </cell>
        </row>
        <row r="296">
          <cell r="B296">
            <v>9681</v>
          </cell>
          <cell r="C296" t="str">
            <v>Kazne i upravne mjere</v>
          </cell>
        </row>
        <row r="297">
          <cell r="B297">
            <v>9683</v>
          </cell>
          <cell r="C297" t="str">
            <v>Ostali prihodi</v>
          </cell>
        </row>
        <row r="298">
          <cell r="B298">
            <v>9711</v>
          </cell>
          <cell r="C298" t="str">
            <v>Prihodi od prodaje materijalne imovine - prirodnih bogatstava</v>
          </cell>
        </row>
        <row r="299">
          <cell r="B299">
            <v>9712</v>
          </cell>
          <cell r="C299" t="str">
            <v>Prihodi od prodaje nematerijalne imovine</v>
          </cell>
        </row>
        <row r="300">
          <cell r="B300">
            <v>9721</v>
          </cell>
          <cell r="C300" t="str">
            <v>Prihodi od prodaje građevinskih objekata</v>
          </cell>
        </row>
        <row r="301">
          <cell r="B301">
            <v>9722</v>
          </cell>
          <cell r="C301" t="str">
            <v>Prihodi od prodaje postrojenja i opreme</v>
          </cell>
        </row>
        <row r="302">
          <cell r="B302">
            <v>9723</v>
          </cell>
          <cell r="C302" t="str">
            <v>Prihodi od prodaje prijevoznih sredstava</v>
          </cell>
        </row>
        <row r="303">
          <cell r="B303">
            <v>9724</v>
          </cell>
          <cell r="C303" t="str">
            <v>Prihodi od prodaje knjiga, umjetničkih djela i ostalih izložbenih vrijednosti</v>
          </cell>
        </row>
        <row r="304">
          <cell r="B304">
            <v>9725</v>
          </cell>
          <cell r="C304" t="str">
            <v>Prihodi od prodaje višegodišnjih nasada i osnovnog stada</v>
          </cell>
        </row>
        <row r="305">
          <cell r="B305">
            <v>9726</v>
          </cell>
          <cell r="C305" t="str">
            <v>Prihodi od prodaje nematerijalne proizvedene imovine</v>
          </cell>
        </row>
        <row r="306">
          <cell r="B306">
            <v>9731</v>
          </cell>
          <cell r="C306" t="str">
            <v>Prihodi od prodaje plemenitih metala i ostalih pohranjenih vrijednosti</v>
          </cell>
        </row>
        <row r="307">
          <cell r="B307">
            <v>9741</v>
          </cell>
          <cell r="C307" t="str">
            <v>Prihodi od prodaje zaliha</v>
          </cell>
        </row>
        <row r="308">
          <cell r="B308">
            <v>9811</v>
          </cell>
          <cell r="C308" t="str">
            <v>Rezerviranja za otplatu zajmova/kredita koji dospijevaju u tekućoj godinu</v>
          </cell>
        </row>
        <row r="309">
          <cell r="B309">
            <v>9821</v>
          </cell>
          <cell r="C309" t="str">
            <v>Ostala rezerviranja (stalna pričuva i drugo)</v>
          </cell>
        </row>
        <row r="310">
          <cell r="B310">
            <v>9911</v>
          </cell>
          <cell r="C310" t="str">
            <v>Tuđa imovina dobivena na korištenje</v>
          </cell>
        </row>
        <row r="311">
          <cell r="B311">
            <v>9912</v>
          </cell>
          <cell r="C311" t="str">
            <v>Dana jamstva</v>
          </cell>
        </row>
        <row r="312">
          <cell r="B312">
            <v>9913</v>
          </cell>
          <cell r="C312" t="str">
            <v>Dana kreditna pisma</v>
          </cell>
        </row>
        <row r="313">
          <cell r="B313">
            <v>9914</v>
          </cell>
          <cell r="C313" t="str">
            <v>Instrumenti osiguranja plaćanja</v>
          </cell>
        </row>
        <row r="314">
          <cell r="B314">
            <v>9919</v>
          </cell>
          <cell r="C314" t="str">
            <v>Ostali izvanbilančni zapisi</v>
          </cell>
        </row>
        <row r="315">
          <cell r="B315">
            <v>9961</v>
          </cell>
          <cell r="C315" t="str">
            <v>Tuđa imovina dobivena na korištenje</v>
          </cell>
        </row>
        <row r="316">
          <cell r="B316">
            <v>9962</v>
          </cell>
          <cell r="C316" t="str">
            <v>Dana jamstva</v>
          </cell>
        </row>
        <row r="317">
          <cell r="B317">
            <v>9963</v>
          </cell>
          <cell r="C317" t="str">
            <v>Dana kreditna pisma</v>
          </cell>
        </row>
        <row r="318">
          <cell r="B318">
            <v>9964</v>
          </cell>
          <cell r="C318" t="str">
            <v>Instrumenti osiguranja plaćanja</v>
          </cell>
        </row>
        <row r="319">
          <cell r="B319">
            <v>9969</v>
          </cell>
          <cell r="C319" t="str">
            <v>Ostali izvanbilančni zapisi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zoomScaleNormal="100" workbookViewId="0">
      <selection activeCell="P23" sqref="P23"/>
    </sheetView>
  </sheetViews>
  <sheetFormatPr defaultRowHeight="15"/>
  <cols>
    <col min="1" max="1" width="7.5703125" bestFit="1" customWidth="1"/>
    <col min="2" max="2" width="50.28515625" customWidth="1"/>
    <col min="3" max="3" width="11.85546875" customWidth="1"/>
    <col min="4" max="4" width="10.5703125" customWidth="1"/>
    <col min="5" max="5" width="10.140625" bestFit="1" customWidth="1"/>
    <col min="6" max="7" width="10" bestFit="1" customWidth="1"/>
    <col min="8" max="9" width="9.28515625" bestFit="1" customWidth="1"/>
    <col min="10" max="10" width="11.28515625" bestFit="1" customWidth="1"/>
  </cols>
  <sheetData>
    <row r="1" spans="1:10" s="8" customFormat="1" ht="16.5">
      <c r="A1" s="7"/>
      <c r="B1" s="64" t="s">
        <v>94</v>
      </c>
      <c r="C1" s="64"/>
      <c r="D1" s="64"/>
      <c r="E1" s="64"/>
      <c r="F1" s="64"/>
      <c r="G1" s="64"/>
      <c r="H1" s="64"/>
      <c r="I1" s="64"/>
      <c r="J1" s="65"/>
    </row>
    <row r="2" spans="1:10" s="8" customFormat="1" ht="76.5" customHeight="1">
      <c r="A2" s="66" t="s">
        <v>0</v>
      </c>
      <c r="B2" s="66" t="s">
        <v>1</v>
      </c>
      <c r="C2" s="68" t="s">
        <v>30</v>
      </c>
      <c r="D2" s="68" t="s">
        <v>31</v>
      </c>
      <c r="E2" s="70" t="s">
        <v>32</v>
      </c>
      <c r="F2" s="71"/>
      <c r="G2" s="71"/>
      <c r="H2" s="71"/>
      <c r="I2" s="72"/>
      <c r="J2" s="68" t="s">
        <v>33</v>
      </c>
    </row>
    <row r="3" spans="1:10" s="8" customFormat="1" ht="16.5">
      <c r="A3" s="67"/>
      <c r="B3" s="67"/>
      <c r="C3" s="69"/>
      <c r="D3" s="69"/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69"/>
    </row>
    <row r="4" spans="1:10" s="8" customFormat="1" ht="8.25" customHeight="1">
      <c r="A4" s="1">
        <v>1</v>
      </c>
      <c r="B4" s="1">
        <v>2</v>
      </c>
      <c r="C4" s="10">
        <v>3</v>
      </c>
      <c r="D4" s="10">
        <v>4</v>
      </c>
      <c r="E4" s="59">
        <v>5</v>
      </c>
      <c r="F4" s="60"/>
      <c r="G4" s="60"/>
      <c r="H4" s="60"/>
      <c r="I4" s="61"/>
      <c r="J4" s="10" t="s">
        <v>99</v>
      </c>
    </row>
    <row r="5" spans="1:10" s="12" customFormat="1" ht="16.5" customHeight="1">
      <c r="A5" s="2"/>
      <c r="B5" s="3" t="s">
        <v>39</v>
      </c>
      <c r="C5" s="11">
        <f t="shared" ref="C5:J5" si="0">C6+C19+C25+C28+C33+C36+C38+C43</f>
        <v>2674420</v>
      </c>
      <c r="D5" s="11">
        <f t="shared" si="0"/>
        <v>0</v>
      </c>
      <c r="E5" s="11">
        <f t="shared" si="0"/>
        <v>290000</v>
      </c>
      <c r="F5" s="11">
        <f t="shared" si="0"/>
        <v>0</v>
      </c>
      <c r="G5" s="11">
        <f t="shared" si="0"/>
        <v>40000</v>
      </c>
      <c r="H5" s="11">
        <f t="shared" si="0"/>
        <v>0</v>
      </c>
      <c r="I5" s="11">
        <f t="shared" si="0"/>
        <v>0</v>
      </c>
      <c r="J5" s="11">
        <f t="shared" si="0"/>
        <v>3004420</v>
      </c>
    </row>
    <row r="6" spans="1:10" s="12" customFormat="1" ht="16.5" customHeight="1">
      <c r="A6" s="13">
        <v>63</v>
      </c>
      <c r="B6" s="13"/>
      <c r="C6" s="14">
        <f>SUM(C7:C18)</f>
        <v>0</v>
      </c>
      <c r="D6" s="14">
        <f t="shared" ref="D6:I6" si="1">SUM(D7:D18)</f>
        <v>0</v>
      </c>
      <c r="E6" s="14">
        <f t="shared" si="1"/>
        <v>0</v>
      </c>
      <c r="F6" s="14">
        <f t="shared" si="1"/>
        <v>0</v>
      </c>
      <c r="G6" s="14">
        <f t="shared" si="1"/>
        <v>40000</v>
      </c>
      <c r="H6" s="14">
        <f t="shared" si="1"/>
        <v>0</v>
      </c>
      <c r="I6" s="14">
        <f t="shared" si="1"/>
        <v>0</v>
      </c>
      <c r="J6" s="14">
        <f>SUM(J7:J18)</f>
        <v>40000</v>
      </c>
    </row>
    <row r="7" spans="1:10" s="12" customFormat="1" ht="16.5" customHeight="1">
      <c r="A7" s="15">
        <v>6321</v>
      </c>
      <c r="B7" s="16" t="s">
        <v>40</v>
      </c>
      <c r="C7" s="17"/>
      <c r="D7" s="17"/>
      <c r="E7" s="17"/>
      <c r="F7" s="17"/>
      <c r="G7" s="17"/>
      <c r="H7" s="17"/>
      <c r="I7" s="17"/>
      <c r="J7" s="17">
        <f t="shared" ref="J7:J18" si="2">SUM(C7:I7)</f>
        <v>0</v>
      </c>
    </row>
    <row r="8" spans="1:10" s="12" customFormat="1" ht="16.5" customHeight="1">
      <c r="A8" s="15">
        <v>6323</v>
      </c>
      <c r="B8" s="16" t="s">
        <v>41</v>
      </c>
      <c r="C8" s="17"/>
      <c r="D8" s="17"/>
      <c r="E8" s="17"/>
      <c r="F8" s="17"/>
      <c r="G8" s="17"/>
      <c r="H8" s="17"/>
      <c r="I8" s="17"/>
      <c r="J8" s="17">
        <f t="shared" si="2"/>
        <v>0</v>
      </c>
    </row>
    <row r="9" spans="1:10" s="12" customFormat="1" ht="16.5" customHeight="1">
      <c r="A9" s="15">
        <v>6324</v>
      </c>
      <c r="B9" s="16" t="s">
        <v>42</v>
      </c>
      <c r="C9" s="17"/>
      <c r="D9" s="17"/>
      <c r="E9" s="17"/>
      <c r="F9" s="17"/>
      <c r="G9" s="17"/>
      <c r="H9" s="17"/>
      <c r="I9" s="17"/>
      <c r="J9" s="17">
        <f t="shared" si="2"/>
        <v>0</v>
      </c>
    </row>
    <row r="10" spans="1:10" s="12" customFormat="1" ht="16.5" customHeight="1">
      <c r="A10" s="15">
        <v>6331</v>
      </c>
      <c r="B10" s="16" t="s">
        <v>43</v>
      </c>
      <c r="C10" s="17"/>
      <c r="D10" s="17"/>
      <c r="E10" s="17"/>
      <c r="F10" s="17"/>
      <c r="G10" s="17"/>
      <c r="H10" s="17"/>
      <c r="I10" s="17"/>
      <c r="J10" s="17">
        <f t="shared" si="2"/>
        <v>0</v>
      </c>
    </row>
    <row r="11" spans="1:10" s="12" customFormat="1" ht="16.5" customHeight="1">
      <c r="A11" s="15">
        <v>6332</v>
      </c>
      <c r="B11" s="16" t="s">
        <v>44</v>
      </c>
      <c r="C11" s="17"/>
      <c r="D11" s="17"/>
      <c r="E11" s="17"/>
      <c r="F11" s="17"/>
      <c r="G11" s="17"/>
      <c r="H11" s="17"/>
      <c r="I11" s="17"/>
      <c r="J11" s="17">
        <f t="shared" si="2"/>
        <v>0</v>
      </c>
    </row>
    <row r="12" spans="1:10" s="12" customFormat="1" ht="16.5" customHeight="1">
      <c r="A12" s="15">
        <v>6341</v>
      </c>
      <c r="B12" s="16" t="s">
        <v>45</v>
      </c>
      <c r="C12" s="17"/>
      <c r="D12" s="17"/>
      <c r="E12" s="17"/>
      <c r="F12" s="17"/>
      <c r="G12" s="17"/>
      <c r="H12" s="17"/>
      <c r="I12" s="17"/>
      <c r="J12" s="17">
        <f t="shared" si="2"/>
        <v>0</v>
      </c>
    </row>
    <row r="13" spans="1:10" s="12" customFormat="1" ht="16.5" customHeight="1">
      <c r="A13" s="15">
        <v>6361</v>
      </c>
      <c r="B13" s="16" t="s">
        <v>46</v>
      </c>
      <c r="C13" s="17"/>
      <c r="D13" s="17"/>
      <c r="E13" s="17"/>
      <c r="F13" s="17"/>
      <c r="G13" s="17">
        <v>40000</v>
      </c>
      <c r="H13" s="17"/>
      <c r="I13" s="17"/>
      <c r="J13" s="17">
        <f t="shared" si="2"/>
        <v>40000</v>
      </c>
    </row>
    <row r="14" spans="1:10" s="12" customFormat="1" ht="16.5" customHeight="1">
      <c r="A14" s="15">
        <v>6362</v>
      </c>
      <c r="B14" s="18" t="s">
        <v>47</v>
      </c>
      <c r="C14" s="17"/>
      <c r="D14" s="17"/>
      <c r="E14" s="17"/>
      <c r="F14" s="17"/>
      <c r="G14" s="17"/>
      <c r="H14" s="17"/>
      <c r="I14" s="17"/>
      <c r="J14" s="17">
        <f t="shared" si="2"/>
        <v>0</v>
      </c>
    </row>
    <row r="15" spans="1:10" s="12" customFormat="1" ht="16.5" customHeight="1">
      <c r="A15" s="15">
        <v>6381</v>
      </c>
      <c r="B15" s="16" t="s">
        <v>48</v>
      </c>
      <c r="C15" s="17"/>
      <c r="D15" s="17"/>
      <c r="E15" s="17"/>
      <c r="F15" s="17"/>
      <c r="G15" s="17"/>
      <c r="H15" s="17"/>
      <c r="I15" s="17"/>
      <c r="J15" s="17">
        <f t="shared" si="2"/>
        <v>0</v>
      </c>
    </row>
    <row r="16" spans="1:10" s="12" customFormat="1" ht="16.5" customHeight="1">
      <c r="A16" s="15">
        <v>6382</v>
      </c>
      <c r="B16" s="16" t="s">
        <v>49</v>
      </c>
      <c r="C16" s="17"/>
      <c r="D16" s="17"/>
      <c r="E16" s="17"/>
      <c r="F16" s="17"/>
      <c r="G16" s="17"/>
      <c r="H16" s="17"/>
      <c r="I16" s="17"/>
      <c r="J16" s="17">
        <f t="shared" si="2"/>
        <v>0</v>
      </c>
    </row>
    <row r="17" spans="1:10" s="12" customFormat="1" ht="33">
      <c r="A17" s="15">
        <v>6391</v>
      </c>
      <c r="B17" s="16" t="s">
        <v>50</v>
      </c>
      <c r="C17" s="17"/>
      <c r="D17" s="17"/>
      <c r="E17" s="17"/>
      <c r="F17" s="17"/>
      <c r="G17" s="17"/>
      <c r="H17" s="17"/>
      <c r="I17" s="17"/>
      <c r="J17" s="17">
        <f t="shared" si="2"/>
        <v>0</v>
      </c>
    </row>
    <row r="18" spans="1:10" s="12" customFormat="1" ht="33">
      <c r="A18" s="15">
        <v>6392</v>
      </c>
      <c r="B18" s="16" t="s">
        <v>51</v>
      </c>
      <c r="C18" s="17"/>
      <c r="D18" s="17"/>
      <c r="E18" s="17"/>
      <c r="F18" s="17"/>
      <c r="G18" s="17"/>
      <c r="H18" s="17"/>
      <c r="I18" s="17"/>
      <c r="J18" s="17">
        <f t="shared" si="2"/>
        <v>0</v>
      </c>
    </row>
    <row r="19" spans="1:10" s="12" customFormat="1" ht="16.5" customHeight="1">
      <c r="A19" s="13">
        <v>64</v>
      </c>
      <c r="B19" s="13"/>
      <c r="C19" s="14">
        <f t="shared" ref="C19:J19" si="3">SUM(C20:C24)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</row>
    <row r="20" spans="1:10" s="12" customFormat="1" ht="16.5" customHeight="1">
      <c r="A20" s="15">
        <v>6413</v>
      </c>
      <c r="B20" s="16" t="s">
        <v>52</v>
      </c>
      <c r="C20" s="17"/>
      <c r="D20" s="17"/>
      <c r="E20" s="17"/>
      <c r="F20" s="17"/>
      <c r="G20" s="17"/>
      <c r="H20" s="17"/>
      <c r="I20" s="17"/>
      <c r="J20" s="17">
        <f>SUM(C20:I20)</f>
        <v>0</v>
      </c>
    </row>
    <row r="21" spans="1:10" s="12" customFormat="1" ht="16.5" customHeight="1">
      <c r="A21" s="15">
        <v>6414</v>
      </c>
      <c r="B21" s="16" t="s">
        <v>53</v>
      </c>
      <c r="C21" s="17"/>
      <c r="D21" s="17"/>
      <c r="E21" s="17"/>
      <c r="F21" s="17"/>
      <c r="G21" s="17"/>
      <c r="H21" s="17"/>
      <c r="I21" s="17"/>
      <c r="J21" s="17">
        <f>SUM(C21:I21)</f>
        <v>0</v>
      </c>
    </row>
    <row r="22" spans="1:10" s="12" customFormat="1" ht="16.5" customHeight="1">
      <c r="A22" s="15">
        <v>6415</v>
      </c>
      <c r="B22" s="16" t="s">
        <v>54</v>
      </c>
      <c r="C22" s="17"/>
      <c r="D22" s="17"/>
      <c r="E22" s="17"/>
      <c r="F22" s="17"/>
      <c r="G22" s="17"/>
      <c r="H22" s="17"/>
      <c r="I22" s="17"/>
      <c r="J22" s="17">
        <f>SUM(C22:I22)</f>
        <v>0</v>
      </c>
    </row>
    <row r="23" spans="1:10" s="12" customFormat="1" ht="16.5" customHeight="1">
      <c r="A23" s="15">
        <v>6422</v>
      </c>
      <c r="B23" s="16" t="s">
        <v>55</v>
      </c>
      <c r="C23" s="17"/>
      <c r="D23" s="17"/>
      <c r="E23" s="17"/>
      <c r="F23" s="17"/>
      <c r="G23" s="17"/>
      <c r="H23" s="17"/>
      <c r="I23" s="17"/>
      <c r="J23" s="17">
        <f>SUM(C23:I23)</f>
        <v>0</v>
      </c>
    </row>
    <row r="24" spans="1:10" s="12" customFormat="1" ht="16.5" customHeight="1">
      <c r="A24" s="15">
        <v>6429</v>
      </c>
      <c r="B24" s="16" t="s">
        <v>56</v>
      </c>
      <c r="C24" s="17"/>
      <c r="D24" s="17"/>
      <c r="E24" s="17"/>
      <c r="F24" s="17"/>
      <c r="G24" s="17"/>
      <c r="H24" s="17"/>
      <c r="I24" s="17"/>
      <c r="J24" s="17">
        <f>SUM(C24:I24)</f>
        <v>0</v>
      </c>
    </row>
    <row r="25" spans="1:10" s="12" customFormat="1" ht="16.5" customHeight="1">
      <c r="A25" s="13">
        <v>65</v>
      </c>
      <c r="B25" s="13"/>
      <c r="C25" s="14">
        <f>C26</f>
        <v>0</v>
      </c>
      <c r="D25" s="14">
        <f t="shared" ref="D25:I25" si="4">D26</f>
        <v>0</v>
      </c>
      <c r="E25" s="14">
        <f>SUM(E26:E26)</f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>SUM(J26:J26)</f>
        <v>0</v>
      </c>
    </row>
    <row r="26" spans="1:10" s="12" customFormat="1" ht="16.5" customHeight="1">
      <c r="A26" s="15">
        <v>6526</v>
      </c>
      <c r="B26" s="16" t="s">
        <v>57</v>
      </c>
      <c r="C26" s="17"/>
      <c r="D26" s="17"/>
      <c r="E26" s="17"/>
      <c r="F26" s="17"/>
      <c r="G26" s="17"/>
      <c r="H26" s="17"/>
      <c r="I26" s="17"/>
      <c r="J26" s="17">
        <f>SUM(C26:I26)</f>
        <v>0</v>
      </c>
    </row>
    <row r="27" spans="1:10" s="12" customFormat="1" ht="33">
      <c r="A27" s="15">
        <v>6528</v>
      </c>
      <c r="B27" s="16" t="s">
        <v>58</v>
      </c>
      <c r="C27" s="17"/>
      <c r="D27" s="17"/>
      <c r="E27" s="17"/>
      <c r="F27" s="17"/>
      <c r="G27" s="17"/>
      <c r="H27" s="17"/>
      <c r="I27" s="17"/>
      <c r="J27" s="17">
        <f>SUM(C27:I27)</f>
        <v>0</v>
      </c>
    </row>
    <row r="28" spans="1:10" s="12" customFormat="1" ht="16.5" customHeight="1">
      <c r="A28" s="13">
        <v>66</v>
      </c>
      <c r="B28" s="13"/>
      <c r="C28" s="14">
        <f>SUM(C29:C32)</f>
        <v>0</v>
      </c>
      <c r="D28" s="14">
        <f t="shared" ref="D28:I28" si="5">SUM(D29:D32)</f>
        <v>0</v>
      </c>
      <c r="E28" s="14">
        <f t="shared" si="5"/>
        <v>290000</v>
      </c>
      <c r="F28" s="14">
        <f t="shared" si="5"/>
        <v>0</v>
      </c>
      <c r="G28" s="14">
        <f t="shared" si="5"/>
        <v>0</v>
      </c>
      <c r="H28" s="14">
        <f t="shared" si="5"/>
        <v>0</v>
      </c>
      <c r="I28" s="14">
        <f t="shared" si="5"/>
        <v>0</v>
      </c>
      <c r="J28" s="14">
        <f>SUM(J29:J32)</f>
        <v>290000</v>
      </c>
    </row>
    <row r="29" spans="1:10" s="12" customFormat="1" ht="16.5" customHeight="1">
      <c r="A29" s="15">
        <v>6614</v>
      </c>
      <c r="B29" s="16" t="s">
        <v>59</v>
      </c>
      <c r="C29" s="17"/>
      <c r="D29" s="17"/>
      <c r="E29" s="17">
        <v>20000</v>
      </c>
      <c r="F29" s="17"/>
      <c r="G29" s="17"/>
      <c r="H29" s="17"/>
      <c r="I29" s="17"/>
      <c r="J29" s="17">
        <f>SUM(C29:I29)</f>
        <v>20000</v>
      </c>
    </row>
    <row r="30" spans="1:10" s="12" customFormat="1" ht="16.5" customHeight="1">
      <c r="A30" s="15">
        <v>6615</v>
      </c>
      <c r="B30" s="16" t="s">
        <v>60</v>
      </c>
      <c r="C30" s="17"/>
      <c r="D30" s="17"/>
      <c r="E30" s="17">
        <v>270000</v>
      </c>
      <c r="F30" s="17"/>
      <c r="G30" s="17"/>
      <c r="H30" s="17"/>
      <c r="I30" s="17"/>
      <c r="J30" s="17">
        <f>SUM(C30:I30)</f>
        <v>270000</v>
      </c>
    </row>
    <row r="31" spans="1:10" s="12" customFormat="1" ht="16.5" customHeight="1">
      <c r="A31" s="19">
        <v>6631</v>
      </c>
      <c r="B31" s="16" t="s">
        <v>61</v>
      </c>
      <c r="C31" s="17"/>
      <c r="D31" s="17"/>
      <c r="E31" s="17"/>
      <c r="F31" s="17"/>
      <c r="G31" s="17"/>
      <c r="H31" s="17"/>
      <c r="I31" s="17"/>
      <c r="J31" s="17">
        <f>SUM(C31:I31)</f>
        <v>0</v>
      </c>
    </row>
    <row r="32" spans="1:10" s="12" customFormat="1" ht="16.5" customHeight="1">
      <c r="A32" s="19">
        <v>6632</v>
      </c>
      <c r="B32" s="16" t="s">
        <v>62</v>
      </c>
      <c r="C32" s="17"/>
      <c r="D32" s="17"/>
      <c r="E32" s="17"/>
      <c r="F32" s="17"/>
      <c r="G32" s="17"/>
      <c r="H32" s="17"/>
      <c r="I32" s="17"/>
      <c r="J32" s="17">
        <f>SUM(C32:I32)</f>
        <v>0</v>
      </c>
    </row>
    <row r="33" spans="1:10" s="12" customFormat="1" ht="16.5" customHeight="1">
      <c r="A33" s="20">
        <v>67</v>
      </c>
      <c r="B33" s="21"/>
      <c r="C33" s="14">
        <f t="shared" ref="C33:J33" si="6">SUM(C34:C35)</f>
        <v>2674420</v>
      </c>
      <c r="D33" s="14">
        <f t="shared" si="6"/>
        <v>0</v>
      </c>
      <c r="E33" s="14">
        <f t="shared" si="6"/>
        <v>0</v>
      </c>
      <c r="F33" s="14">
        <f t="shared" si="6"/>
        <v>0</v>
      </c>
      <c r="G33" s="14">
        <f t="shared" si="6"/>
        <v>0</v>
      </c>
      <c r="H33" s="14">
        <f t="shared" si="6"/>
        <v>0</v>
      </c>
      <c r="I33" s="14">
        <f t="shared" si="6"/>
        <v>0</v>
      </c>
      <c r="J33" s="14">
        <f t="shared" si="6"/>
        <v>2674420</v>
      </c>
    </row>
    <row r="34" spans="1:10" s="12" customFormat="1" ht="16.5" customHeight="1">
      <c r="A34" s="19">
        <v>6711</v>
      </c>
      <c r="B34" s="22" t="s">
        <v>63</v>
      </c>
      <c r="C34" s="17">
        <v>1919500</v>
      </c>
      <c r="D34" s="17"/>
      <c r="E34" s="17"/>
      <c r="F34" s="17"/>
      <c r="G34" s="17"/>
      <c r="H34" s="17"/>
      <c r="I34" s="17"/>
      <c r="J34" s="17">
        <f>SUM(C34:I34)</f>
        <v>1919500</v>
      </c>
    </row>
    <row r="35" spans="1:10" s="12" customFormat="1" ht="16.5" customHeight="1">
      <c r="A35" s="19">
        <v>6711</v>
      </c>
      <c r="B35" s="22" t="s">
        <v>64</v>
      </c>
      <c r="C35" s="17">
        <v>754920</v>
      </c>
      <c r="D35" s="17"/>
      <c r="E35" s="17"/>
      <c r="F35" s="17"/>
      <c r="G35" s="17"/>
      <c r="H35" s="17"/>
      <c r="I35" s="17"/>
      <c r="J35" s="17">
        <f>SUM(C35:I35)</f>
        <v>754920</v>
      </c>
    </row>
    <row r="36" spans="1:10" s="12" customFormat="1" ht="16.5" customHeight="1">
      <c r="A36" s="20">
        <v>68</v>
      </c>
      <c r="B36" s="21"/>
      <c r="C36" s="14">
        <f>C37</f>
        <v>0</v>
      </c>
      <c r="D36" s="14">
        <f t="shared" ref="D36:J36" si="7">D37</f>
        <v>0</v>
      </c>
      <c r="E36" s="14">
        <f t="shared" si="7"/>
        <v>0</v>
      </c>
      <c r="F36" s="14">
        <f t="shared" si="7"/>
        <v>0</v>
      </c>
      <c r="G36" s="14">
        <f t="shared" si="7"/>
        <v>0</v>
      </c>
      <c r="H36" s="14">
        <f t="shared" si="7"/>
        <v>0</v>
      </c>
      <c r="I36" s="14">
        <f t="shared" si="7"/>
        <v>0</v>
      </c>
      <c r="J36" s="14">
        <f t="shared" si="7"/>
        <v>0</v>
      </c>
    </row>
    <row r="37" spans="1:10" s="12" customFormat="1" ht="16.5" customHeight="1">
      <c r="A37" s="19">
        <v>6831</v>
      </c>
      <c r="B37" s="22" t="s">
        <v>65</v>
      </c>
      <c r="C37" s="17"/>
      <c r="D37" s="17"/>
      <c r="E37" s="17"/>
      <c r="F37" s="17"/>
      <c r="G37" s="17"/>
      <c r="H37" s="17"/>
      <c r="I37" s="17"/>
      <c r="J37" s="17">
        <f>SUM(C37:I37)</f>
        <v>0</v>
      </c>
    </row>
    <row r="38" spans="1:10" s="12" customFormat="1" ht="16.5" customHeight="1">
      <c r="A38" s="13">
        <v>72</v>
      </c>
      <c r="B38" s="23"/>
      <c r="C38" s="14">
        <f>C39+C40+C41+C42</f>
        <v>0</v>
      </c>
      <c r="D38" s="14">
        <f t="shared" ref="D38:I38" si="8">D39+D40+D41+D42</f>
        <v>0</v>
      </c>
      <c r="E38" s="14">
        <f t="shared" si="8"/>
        <v>0</v>
      </c>
      <c r="F38" s="14">
        <f t="shared" si="8"/>
        <v>0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>J39+J40+J41+J42</f>
        <v>0</v>
      </c>
    </row>
    <row r="39" spans="1:10" s="12" customFormat="1" ht="16.5" customHeight="1">
      <c r="A39" s="15">
        <v>7211</v>
      </c>
      <c r="B39" s="16" t="s">
        <v>66</v>
      </c>
      <c r="C39" s="17"/>
      <c r="D39" s="17"/>
      <c r="E39" s="17"/>
      <c r="F39" s="17"/>
      <c r="G39" s="17"/>
      <c r="H39" s="17"/>
      <c r="I39" s="17"/>
      <c r="J39" s="17">
        <f>SUM(C39:I39)</f>
        <v>0</v>
      </c>
    </row>
    <row r="40" spans="1:10" s="12" customFormat="1" ht="16.5" customHeight="1">
      <c r="A40" s="15">
        <v>7221</v>
      </c>
      <c r="B40" s="16" t="s">
        <v>67</v>
      </c>
      <c r="C40" s="17"/>
      <c r="D40" s="17"/>
      <c r="E40" s="17"/>
      <c r="F40" s="17"/>
      <c r="G40" s="17"/>
      <c r="H40" s="17"/>
      <c r="I40" s="17"/>
      <c r="J40" s="17">
        <f>SUM(C40:I40)</f>
        <v>0</v>
      </c>
    </row>
    <row r="41" spans="1:10" s="12" customFormat="1" ht="16.5" customHeight="1">
      <c r="A41" s="15">
        <v>7231</v>
      </c>
      <c r="B41" s="16" t="s">
        <v>68</v>
      </c>
      <c r="C41" s="17"/>
      <c r="D41" s="17"/>
      <c r="E41" s="17"/>
      <c r="F41" s="17"/>
      <c r="G41" s="17"/>
      <c r="H41" s="17"/>
      <c r="I41" s="17"/>
      <c r="J41" s="17">
        <f>SUM(C41:I41)</f>
        <v>0</v>
      </c>
    </row>
    <row r="42" spans="1:10" s="12" customFormat="1" ht="16.5" customHeight="1">
      <c r="A42" s="15">
        <v>7241</v>
      </c>
      <c r="B42" s="16" t="s">
        <v>69</v>
      </c>
      <c r="C42" s="17"/>
      <c r="D42" s="17"/>
      <c r="E42" s="17"/>
      <c r="F42" s="17"/>
      <c r="G42" s="17"/>
      <c r="H42" s="17"/>
      <c r="I42" s="17"/>
      <c r="J42" s="17">
        <f>SUM(C42:I42)</f>
        <v>0</v>
      </c>
    </row>
    <row r="43" spans="1:10" s="12" customFormat="1" ht="16.5" customHeight="1">
      <c r="A43" s="20">
        <v>92</v>
      </c>
      <c r="B43" s="21"/>
      <c r="C43" s="14">
        <f>C44</f>
        <v>0</v>
      </c>
      <c r="D43" s="14">
        <f t="shared" ref="D43:I43" si="9">D44</f>
        <v>0</v>
      </c>
      <c r="E43" s="14">
        <f t="shared" si="9"/>
        <v>0</v>
      </c>
      <c r="F43" s="14">
        <f t="shared" si="9"/>
        <v>0</v>
      </c>
      <c r="G43" s="14">
        <f t="shared" si="9"/>
        <v>0</v>
      </c>
      <c r="H43" s="14">
        <f t="shared" si="9"/>
        <v>0</v>
      </c>
      <c r="I43" s="14">
        <f t="shared" si="9"/>
        <v>0</v>
      </c>
      <c r="J43" s="14">
        <f>J44</f>
        <v>0</v>
      </c>
    </row>
    <row r="44" spans="1:10" s="12" customFormat="1" ht="16.5" customHeight="1">
      <c r="A44" s="15">
        <v>9221</v>
      </c>
      <c r="B44" s="16" t="s">
        <v>70</v>
      </c>
      <c r="C44" s="17"/>
      <c r="D44" s="17"/>
      <c r="E44" s="17"/>
      <c r="F44" s="17"/>
      <c r="G44" s="17"/>
      <c r="H44" s="17"/>
      <c r="I44" s="17"/>
      <c r="J44" s="17">
        <f>SUM(C44:I44)</f>
        <v>0</v>
      </c>
    </row>
    <row r="45" spans="1:10" s="12" customFormat="1" ht="16.5" customHeight="1">
      <c r="A45" s="15" t="s">
        <v>71</v>
      </c>
      <c r="B45" s="16" t="s">
        <v>72</v>
      </c>
      <c r="C45" s="17">
        <v>0</v>
      </c>
      <c r="D45" s="17"/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f>SUM(C45:I45)</f>
        <v>0</v>
      </c>
    </row>
    <row r="46" spans="1:10" s="12" customFormat="1" ht="16.5" customHeight="1">
      <c r="A46" s="15" t="s">
        <v>73</v>
      </c>
      <c r="B46" s="16" t="s">
        <v>74</v>
      </c>
      <c r="C46" s="17">
        <v>0</v>
      </c>
      <c r="D46" s="17"/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SUM(C46:I46)</f>
        <v>0</v>
      </c>
    </row>
    <row r="47" spans="1:10" s="12" customFormat="1" ht="30" customHeight="1">
      <c r="A47" s="62" t="s">
        <v>75</v>
      </c>
      <c r="B47" s="63"/>
      <c r="C47" s="24">
        <f t="shared" ref="C47:I47" si="10">C6+C19+C25+C28+C33+C36</f>
        <v>2674420</v>
      </c>
      <c r="D47" s="24">
        <f t="shared" si="10"/>
        <v>0</v>
      </c>
      <c r="E47" s="24">
        <f t="shared" si="10"/>
        <v>290000</v>
      </c>
      <c r="F47" s="24">
        <f t="shared" si="10"/>
        <v>0</v>
      </c>
      <c r="G47" s="24">
        <f t="shared" si="10"/>
        <v>40000</v>
      </c>
      <c r="H47" s="24">
        <f t="shared" si="10"/>
        <v>0</v>
      </c>
      <c r="I47" s="24">
        <f t="shared" si="10"/>
        <v>0</v>
      </c>
      <c r="J47" s="24">
        <f>SUM(C47:I47)</f>
        <v>3004420</v>
      </c>
    </row>
    <row r="48" spans="1:10" s="12" customFormat="1" ht="16.5">
      <c r="A48" s="3"/>
      <c r="B48" s="3" t="s">
        <v>76</v>
      </c>
      <c r="C48" s="25">
        <f t="shared" ref="C48:I48" si="11">C49+C57+C85+C89</f>
        <v>2674420</v>
      </c>
      <c r="D48" s="25">
        <f t="shared" si="11"/>
        <v>0</v>
      </c>
      <c r="E48" s="25">
        <f>E49+E57+E85+E89+E95</f>
        <v>290000</v>
      </c>
      <c r="F48" s="25">
        <f t="shared" si="11"/>
        <v>0</v>
      </c>
      <c r="G48" s="25">
        <f t="shared" si="11"/>
        <v>40000</v>
      </c>
      <c r="H48" s="25">
        <f t="shared" si="11"/>
        <v>0</v>
      </c>
      <c r="I48" s="25">
        <f t="shared" si="11"/>
        <v>0</v>
      </c>
      <c r="J48" s="25">
        <f>J49+J57+J85+J89+J95</f>
        <v>3004420</v>
      </c>
    </row>
    <row r="49" spans="1:10" ht="16.5">
      <c r="A49" s="20">
        <v>31</v>
      </c>
      <c r="B49" s="20" t="s">
        <v>2</v>
      </c>
      <c r="C49" s="26">
        <f>C50+C51+C53+C55+C56+C52+C54</f>
        <v>1919500</v>
      </c>
      <c r="D49" s="26">
        <f t="shared" ref="D49:J49" si="12">D50+D51+D53+D55+D56+D52+D54</f>
        <v>0</v>
      </c>
      <c r="E49" s="26">
        <f t="shared" si="12"/>
        <v>66600</v>
      </c>
      <c r="F49" s="26">
        <f t="shared" si="12"/>
        <v>0</v>
      </c>
      <c r="G49" s="26">
        <f t="shared" si="12"/>
        <v>0</v>
      </c>
      <c r="H49" s="26">
        <f t="shared" si="12"/>
        <v>0</v>
      </c>
      <c r="I49" s="26">
        <f t="shared" si="12"/>
        <v>0</v>
      </c>
      <c r="J49" s="26">
        <f t="shared" si="12"/>
        <v>1986100</v>
      </c>
    </row>
    <row r="50" spans="1:10" ht="16.5">
      <c r="A50" s="4">
        <v>3111</v>
      </c>
      <c r="B50" s="5" t="s">
        <v>3</v>
      </c>
      <c r="C50" s="6">
        <v>1600000</v>
      </c>
      <c r="D50" s="27"/>
      <c r="E50" s="27">
        <v>50000</v>
      </c>
      <c r="F50" s="27"/>
      <c r="G50" s="27"/>
      <c r="H50" s="27"/>
      <c r="I50" s="27"/>
      <c r="J50" s="28">
        <f t="shared" ref="J50:J56" si="13">SUM(C50:I50)</f>
        <v>1650000</v>
      </c>
    </row>
    <row r="51" spans="1:10" ht="16.5">
      <c r="A51" s="4">
        <v>3113</v>
      </c>
      <c r="B51" s="5" t="s">
        <v>77</v>
      </c>
      <c r="C51" s="28">
        <v>0</v>
      </c>
      <c r="D51" s="27"/>
      <c r="E51" s="27"/>
      <c r="F51" s="27"/>
      <c r="G51" s="27"/>
      <c r="H51" s="27"/>
      <c r="I51" s="27"/>
      <c r="J51" s="28">
        <f t="shared" si="13"/>
        <v>0</v>
      </c>
    </row>
    <row r="52" spans="1:10" ht="16.5">
      <c r="A52" s="4">
        <v>3114</v>
      </c>
      <c r="B52" s="5" t="s">
        <v>78</v>
      </c>
      <c r="C52" s="28">
        <v>0</v>
      </c>
      <c r="D52" s="27"/>
      <c r="E52" s="27"/>
      <c r="F52" s="27"/>
      <c r="G52" s="27"/>
      <c r="H52" s="27"/>
      <c r="I52" s="27"/>
      <c r="J52" s="28">
        <f t="shared" si="13"/>
        <v>0</v>
      </c>
    </row>
    <row r="53" spans="1:10" ht="16.5">
      <c r="A53" s="4">
        <v>3121</v>
      </c>
      <c r="B53" s="5" t="s">
        <v>4</v>
      </c>
      <c r="C53" s="6">
        <v>60000</v>
      </c>
      <c r="D53" s="27"/>
      <c r="E53" s="27">
        <v>8000</v>
      </c>
      <c r="F53" s="27"/>
      <c r="G53" s="27"/>
      <c r="H53" s="27"/>
      <c r="I53" s="27"/>
      <c r="J53" s="28">
        <f t="shared" si="13"/>
        <v>68000</v>
      </c>
    </row>
    <row r="54" spans="1:10" ht="16.5">
      <c r="A54" s="4">
        <v>3131</v>
      </c>
      <c r="B54" s="5" t="s">
        <v>79</v>
      </c>
      <c r="C54" s="28">
        <v>0</v>
      </c>
      <c r="D54" s="27"/>
      <c r="E54" s="27"/>
      <c r="F54" s="27"/>
      <c r="G54" s="27"/>
      <c r="H54" s="27"/>
      <c r="I54" s="27"/>
      <c r="J54" s="28">
        <f t="shared" si="13"/>
        <v>0</v>
      </c>
    </row>
    <row r="55" spans="1:10" ht="16.5">
      <c r="A55" s="4">
        <v>3132</v>
      </c>
      <c r="B55" s="5" t="s">
        <v>5</v>
      </c>
      <c r="C55" s="6">
        <v>230000</v>
      </c>
      <c r="D55" s="27"/>
      <c r="E55" s="27">
        <v>7750</v>
      </c>
      <c r="F55" s="27"/>
      <c r="G55" s="27"/>
      <c r="H55" s="27"/>
      <c r="I55" s="27"/>
      <c r="J55" s="28">
        <f t="shared" si="13"/>
        <v>237750</v>
      </c>
    </row>
    <row r="56" spans="1:10" ht="16.5">
      <c r="A56" s="4">
        <v>3133</v>
      </c>
      <c r="B56" s="5" t="s">
        <v>6</v>
      </c>
      <c r="C56" s="6">
        <v>29500</v>
      </c>
      <c r="D56" s="27"/>
      <c r="E56" s="27">
        <v>850</v>
      </c>
      <c r="F56" s="27"/>
      <c r="G56" s="27"/>
      <c r="H56" s="27"/>
      <c r="I56" s="27"/>
      <c r="J56" s="28">
        <f t="shared" si="13"/>
        <v>30350</v>
      </c>
    </row>
    <row r="57" spans="1:10" ht="16.5">
      <c r="A57" s="20">
        <v>32</v>
      </c>
      <c r="B57" s="20" t="s">
        <v>7</v>
      </c>
      <c r="C57" s="26">
        <f>C58+C59+C60+C61+C62+C63+C64+C65+C66+C67+C68+C69+C70+C71+C72+C73+C74+C75+C76+C77+C78+C79+C80+C81+C82+C83+C84</f>
        <v>750920</v>
      </c>
      <c r="D57" s="26">
        <f t="shared" ref="D57:J57" si="14">D58+D59+D60+D61+D62+D63+D64+D65+D66+D67+D68+D69+D70+D71+D72+D73+D74+D75+D76+D77+D78+D79+D80+D81+D82+D83+D84</f>
        <v>0</v>
      </c>
      <c r="E57" s="26">
        <f t="shared" si="14"/>
        <v>214900</v>
      </c>
      <c r="F57" s="26">
        <f t="shared" si="14"/>
        <v>0</v>
      </c>
      <c r="G57" s="26">
        <f t="shared" si="14"/>
        <v>40000</v>
      </c>
      <c r="H57" s="26">
        <f t="shared" si="14"/>
        <v>0</v>
      </c>
      <c r="I57" s="26">
        <f t="shared" si="14"/>
        <v>0</v>
      </c>
      <c r="J57" s="26">
        <f t="shared" si="14"/>
        <v>1005820</v>
      </c>
    </row>
    <row r="58" spans="1:10" ht="16.5">
      <c r="A58" s="4">
        <v>3211</v>
      </c>
      <c r="B58" s="5" t="s">
        <v>8</v>
      </c>
      <c r="C58" s="33">
        <v>5000</v>
      </c>
      <c r="D58" s="27"/>
      <c r="E58" s="27">
        <v>6700</v>
      </c>
      <c r="F58" s="27"/>
      <c r="G58" s="27"/>
      <c r="H58" s="27"/>
      <c r="I58" s="27"/>
      <c r="J58" s="28">
        <f t="shared" ref="J58:J84" si="15">SUM(C58:I58)</f>
        <v>11700</v>
      </c>
    </row>
    <row r="59" spans="1:10" ht="16.5">
      <c r="A59" s="4">
        <v>3212</v>
      </c>
      <c r="B59" s="5" t="s">
        <v>9</v>
      </c>
      <c r="C59" s="33">
        <v>68000</v>
      </c>
      <c r="D59" s="27"/>
      <c r="E59" s="27"/>
      <c r="F59" s="27"/>
      <c r="G59" s="27"/>
      <c r="H59" s="27"/>
      <c r="I59" s="27"/>
      <c r="J59" s="28">
        <f t="shared" si="15"/>
        <v>68000</v>
      </c>
    </row>
    <row r="60" spans="1:10" ht="16.5">
      <c r="A60" s="4">
        <v>3213</v>
      </c>
      <c r="B60" s="5" t="s">
        <v>10</v>
      </c>
      <c r="C60" s="33">
        <v>13000</v>
      </c>
      <c r="D60" s="27"/>
      <c r="E60" s="27"/>
      <c r="F60" s="27"/>
      <c r="G60" s="27"/>
      <c r="H60" s="27"/>
      <c r="I60" s="27"/>
      <c r="J60" s="28">
        <f t="shared" si="15"/>
        <v>13000</v>
      </c>
    </row>
    <row r="61" spans="1:10" ht="16.5">
      <c r="A61" s="4">
        <v>3214</v>
      </c>
      <c r="B61" s="5" t="s">
        <v>80</v>
      </c>
      <c r="C61" s="33">
        <v>0</v>
      </c>
      <c r="D61" s="27"/>
      <c r="E61" s="27"/>
      <c r="F61" s="27"/>
      <c r="G61" s="27"/>
      <c r="H61" s="27"/>
      <c r="I61" s="27"/>
      <c r="J61" s="28">
        <f t="shared" si="15"/>
        <v>0</v>
      </c>
    </row>
    <row r="62" spans="1:10" ht="16.5">
      <c r="A62" s="4">
        <v>3221</v>
      </c>
      <c r="B62" s="5" t="s">
        <v>11</v>
      </c>
      <c r="C62" s="33">
        <v>90000</v>
      </c>
      <c r="D62" s="27"/>
      <c r="E62" s="27"/>
      <c r="F62" s="27"/>
      <c r="G62" s="27"/>
      <c r="H62" s="27"/>
      <c r="I62" s="27"/>
      <c r="J62" s="28">
        <f t="shared" si="15"/>
        <v>90000</v>
      </c>
    </row>
    <row r="63" spans="1:10" ht="16.5">
      <c r="A63" s="4">
        <v>3222</v>
      </c>
      <c r="B63" s="5" t="s">
        <v>81</v>
      </c>
      <c r="C63" s="33">
        <v>0</v>
      </c>
      <c r="D63" s="27"/>
      <c r="E63" s="27"/>
      <c r="F63" s="27"/>
      <c r="G63" s="27"/>
      <c r="H63" s="27"/>
      <c r="I63" s="27"/>
      <c r="J63" s="28">
        <f t="shared" si="15"/>
        <v>0</v>
      </c>
    </row>
    <row r="64" spans="1:10" ht="16.5">
      <c r="A64" s="4">
        <v>3223</v>
      </c>
      <c r="B64" s="5" t="s">
        <v>12</v>
      </c>
      <c r="C64" s="33">
        <v>28000</v>
      </c>
      <c r="D64" s="27"/>
      <c r="E64" s="27">
        <v>11660</v>
      </c>
      <c r="F64" s="27"/>
      <c r="G64" s="27">
        <v>3000</v>
      </c>
      <c r="H64" s="27"/>
      <c r="I64" s="27"/>
      <c r="J64" s="28">
        <f t="shared" si="15"/>
        <v>42660</v>
      </c>
    </row>
    <row r="65" spans="1:10" ht="16.5">
      <c r="A65" s="4">
        <v>3224</v>
      </c>
      <c r="B65" s="5" t="s">
        <v>13</v>
      </c>
      <c r="C65" s="33">
        <v>0</v>
      </c>
      <c r="D65" s="27"/>
      <c r="E65" s="27"/>
      <c r="F65" s="27"/>
      <c r="G65" s="27"/>
      <c r="H65" s="27"/>
      <c r="I65" s="27"/>
      <c r="J65" s="28">
        <f t="shared" si="15"/>
        <v>0</v>
      </c>
    </row>
    <row r="66" spans="1:10" ht="16.5">
      <c r="A66" s="4">
        <v>3225</v>
      </c>
      <c r="B66" s="5" t="s">
        <v>14</v>
      </c>
      <c r="C66" s="33">
        <v>1000</v>
      </c>
      <c r="D66" s="27"/>
      <c r="E66" s="27">
        <v>1000</v>
      </c>
      <c r="F66" s="27"/>
      <c r="G66" s="27"/>
      <c r="H66" s="27"/>
      <c r="I66" s="27"/>
      <c r="J66" s="28">
        <f t="shared" si="15"/>
        <v>2000</v>
      </c>
    </row>
    <row r="67" spans="1:10" ht="16.5">
      <c r="A67" s="4">
        <v>3227</v>
      </c>
      <c r="B67" s="5" t="s">
        <v>82</v>
      </c>
      <c r="C67" s="33">
        <v>0</v>
      </c>
      <c r="D67" s="27"/>
      <c r="E67" s="27"/>
      <c r="F67" s="27"/>
      <c r="G67" s="27"/>
      <c r="H67" s="27"/>
      <c r="I67" s="27"/>
      <c r="J67" s="28">
        <f t="shared" si="15"/>
        <v>0</v>
      </c>
    </row>
    <row r="68" spans="1:10" ht="16.5">
      <c r="A68" s="4">
        <v>3231</v>
      </c>
      <c r="B68" s="5" t="s">
        <v>15</v>
      </c>
      <c r="C68" s="33">
        <v>29000</v>
      </c>
      <c r="D68" s="27"/>
      <c r="E68" s="27">
        <v>4900</v>
      </c>
      <c r="F68" s="27"/>
      <c r="G68" s="27">
        <v>1100</v>
      </c>
      <c r="H68" s="27"/>
      <c r="I68" s="27"/>
      <c r="J68" s="28">
        <f t="shared" si="15"/>
        <v>35000</v>
      </c>
    </row>
    <row r="69" spans="1:10" ht="16.5">
      <c r="A69" s="4">
        <v>3232</v>
      </c>
      <c r="B69" s="5" t="s">
        <v>16</v>
      </c>
      <c r="C69" s="33">
        <v>7500</v>
      </c>
      <c r="D69" s="27"/>
      <c r="E69" s="27">
        <v>3000</v>
      </c>
      <c r="F69" s="27"/>
      <c r="G69" s="27"/>
      <c r="H69" s="27"/>
      <c r="I69" s="27"/>
      <c r="J69" s="28">
        <f t="shared" si="15"/>
        <v>10500</v>
      </c>
    </row>
    <row r="70" spans="1:10" ht="16.5">
      <c r="A70" s="4">
        <v>3233</v>
      </c>
      <c r="B70" s="5" t="s">
        <v>17</v>
      </c>
      <c r="C70" s="33">
        <v>11000</v>
      </c>
      <c r="D70" s="27"/>
      <c r="E70" s="27">
        <v>19000</v>
      </c>
      <c r="F70" s="27"/>
      <c r="G70" s="27"/>
      <c r="H70" s="27"/>
      <c r="I70" s="27"/>
      <c r="J70" s="28">
        <f t="shared" si="15"/>
        <v>30000</v>
      </c>
    </row>
    <row r="71" spans="1:10" ht="16.5">
      <c r="A71" s="4">
        <v>3234</v>
      </c>
      <c r="B71" s="5" t="s">
        <v>18</v>
      </c>
      <c r="C71" s="33">
        <v>100000</v>
      </c>
      <c r="D71" s="27"/>
      <c r="E71" s="27"/>
      <c r="F71" s="27"/>
      <c r="G71" s="27"/>
      <c r="H71" s="27"/>
      <c r="I71" s="27"/>
      <c r="J71" s="28">
        <f t="shared" si="15"/>
        <v>100000</v>
      </c>
    </row>
    <row r="72" spans="1:10" ht="16.5">
      <c r="A72" s="4">
        <v>3235</v>
      </c>
      <c r="B72" s="5" t="s">
        <v>19</v>
      </c>
      <c r="C72" s="33">
        <v>2000</v>
      </c>
      <c r="D72" s="27"/>
      <c r="E72" s="27"/>
      <c r="F72" s="27"/>
      <c r="G72" s="27"/>
      <c r="H72" s="27"/>
      <c r="I72" s="27"/>
      <c r="J72" s="28">
        <f t="shared" si="15"/>
        <v>2000</v>
      </c>
    </row>
    <row r="73" spans="1:10" ht="16.5">
      <c r="A73" s="4">
        <v>3236</v>
      </c>
      <c r="B73" s="5" t="s">
        <v>20</v>
      </c>
      <c r="C73" s="33">
        <v>6000</v>
      </c>
      <c r="D73" s="27"/>
      <c r="E73" s="27"/>
      <c r="F73" s="27"/>
      <c r="G73" s="27"/>
      <c r="H73" s="27"/>
      <c r="I73" s="27"/>
      <c r="J73" s="28">
        <f t="shared" si="15"/>
        <v>6000</v>
      </c>
    </row>
    <row r="74" spans="1:10" ht="16.5">
      <c r="A74" s="4">
        <v>3237</v>
      </c>
      <c r="B74" s="5" t="s">
        <v>21</v>
      </c>
      <c r="C74" s="33">
        <v>342420</v>
      </c>
      <c r="D74" s="27"/>
      <c r="E74" s="27">
        <v>146240</v>
      </c>
      <c r="F74" s="27"/>
      <c r="G74" s="27">
        <v>29800</v>
      </c>
      <c r="H74" s="27"/>
      <c r="I74" s="27"/>
      <c r="J74" s="28">
        <f t="shared" si="15"/>
        <v>518460</v>
      </c>
    </row>
    <row r="75" spans="1:10" ht="16.5">
      <c r="A75" s="4">
        <v>3238</v>
      </c>
      <c r="B75" s="5" t="s">
        <v>22</v>
      </c>
      <c r="C75" s="33">
        <v>1000</v>
      </c>
      <c r="D75" s="27"/>
      <c r="E75" s="27"/>
      <c r="F75" s="27"/>
      <c r="G75" s="27"/>
      <c r="H75" s="27"/>
      <c r="I75" s="27"/>
      <c r="J75" s="28">
        <f t="shared" si="15"/>
        <v>1000</v>
      </c>
    </row>
    <row r="76" spans="1:10" ht="16.5">
      <c r="A76" s="4">
        <v>3239</v>
      </c>
      <c r="B76" s="5" t="s">
        <v>23</v>
      </c>
      <c r="C76" s="33">
        <v>8000</v>
      </c>
      <c r="D76" s="27"/>
      <c r="E76" s="27">
        <v>14400</v>
      </c>
      <c r="F76" s="27"/>
      <c r="G76" s="27">
        <v>1100</v>
      </c>
      <c r="H76" s="27"/>
      <c r="I76" s="27"/>
      <c r="J76" s="28">
        <f t="shared" si="15"/>
        <v>23500</v>
      </c>
    </row>
    <row r="77" spans="1:10" ht="16.5">
      <c r="A77" s="4">
        <v>3241</v>
      </c>
      <c r="B77" s="5" t="s">
        <v>83</v>
      </c>
      <c r="C77" s="33">
        <v>0</v>
      </c>
      <c r="D77" s="27"/>
      <c r="E77" s="27">
        <v>3000</v>
      </c>
      <c r="F77" s="27"/>
      <c r="G77" s="27"/>
      <c r="H77" s="27"/>
      <c r="I77" s="27"/>
      <c r="J77" s="28">
        <f t="shared" si="15"/>
        <v>3000</v>
      </c>
    </row>
    <row r="78" spans="1:10" ht="16.5">
      <c r="A78" s="4">
        <v>3291</v>
      </c>
      <c r="B78" s="5" t="s">
        <v>84</v>
      </c>
      <c r="C78" s="33">
        <v>0</v>
      </c>
      <c r="D78" s="27"/>
      <c r="E78" s="27"/>
      <c r="F78" s="27"/>
      <c r="G78" s="27"/>
      <c r="H78" s="27"/>
      <c r="I78" s="27"/>
      <c r="J78" s="28">
        <f t="shared" si="15"/>
        <v>0</v>
      </c>
    </row>
    <row r="79" spans="1:10" ht="16.5">
      <c r="A79" s="4">
        <v>3292</v>
      </c>
      <c r="B79" s="5" t="s">
        <v>24</v>
      </c>
      <c r="C79" s="33">
        <v>11000</v>
      </c>
      <c r="D79" s="27"/>
      <c r="E79" s="27"/>
      <c r="F79" s="27"/>
      <c r="G79" s="27">
        <v>5000</v>
      </c>
      <c r="H79" s="27"/>
      <c r="I79" s="27"/>
      <c r="J79" s="28">
        <f t="shared" si="15"/>
        <v>16000</v>
      </c>
    </row>
    <row r="80" spans="1:10" ht="16.5">
      <c r="A80" s="4">
        <v>3293</v>
      </c>
      <c r="B80" s="5" t="s">
        <v>25</v>
      </c>
      <c r="C80" s="6">
        <v>0</v>
      </c>
      <c r="D80" s="27"/>
      <c r="E80" s="27">
        <v>3000</v>
      </c>
      <c r="F80" s="27"/>
      <c r="G80" s="27"/>
      <c r="H80" s="27"/>
      <c r="I80" s="27"/>
      <c r="J80" s="28">
        <f t="shared" si="15"/>
        <v>3000</v>
      </c>
    </row>
    <row r="81" spans="1:10" ht="16.5">
      <c r="A81" s="4">
        <v>3294</v>
      </c>
      <c r="B81" s="5" t="s">
        <v>26</v>
      </c>
      <c r="C81" s="33">
        <v>26000</v>
      </c>
      <c r="D81" s="27"/>
      <c r="E81" s="27"/>
      <c r="F81" s="27"/>
      <c r="G81" s="27"/>
      <c r="H81" s="27"/>
      <c r="I81" s="27"/>
      <c r="J81" s="28">
        <f t="shared" si="15"/>
        <v>26000</v>
      </c>
    </row>
    <row r="82" spans="1:10" ht="16.5">
      <c r="A82" s="4">
        <v>3295</v>
      </c>
      <c r="B82" s="5" t="s">
        <v>85</v>
      </c>
      <c r="C82" s="6">
        <v>0</v>
      </c>
      <c r="D82" s="27"/>
      <c r="E82" s="27"/>
      <c r="F82" s="27"/>
      <c r="G82" s="27"/>
      <c r="H82" s="27"/>
      <c r="I82" s="27"/>
      <c r="J82" s="28">
        <f t="shared" si="15"/>
        <v>0</v>
      </c>
    </row>
    <row r="83" spans="1:10" ht="16.5">
      <c r="A83" s="4">
        <v>3296</v>
      </c>
      <c r="B83" s="5" t="s">
        <v>86</v>
      </c>
      <c r="C83" s="6">
        <v>0</v>
      </c>
      <c r="D83" s="27"/>
      <c r="E83" s="27"/>
      <c r="F83" s="27"/>
      <c r="G83" s="27"/>
      <c r="H83" s="27"/>
      <c r="I83" s="27"/>
      <c r="J83" s="28">
        <f t="shared" si="15"/>
        <v>0</v>
      </c>
    </row>
    <row r="84" spans="1:10" ht="16.5">
      <c r="A84" s="4">
        <v>3299</v>
      </c>
      <c r="B84" s="5" t="s">
        <v>27</v>
      </c>
      <c r="C84" s="6">
        <v>2000</v>
      </c>
      <c r="D84" s="27"/>
      <c r="E84" s="27">
        <v>2000</v>
      </c>
      <c r="F84" s="27"/>
      <c r="G84" s="27"/>
      <c r="H84" s="27"/>
      <c r="I84" s="27"/>
      <c r="J84" s="28">
        <f t="shared" si="15"/>
        <v>4000</v>
      </c>
    </row>
    <row r="85" spans="1:10" ht="16.5">
      <c r="A85" s="20">
        <v>34</v>
      </c>
      <c r="B85" s="20" t="s">
        <v>28</v>
      </c>
      <c r="C85" s="26">
        <f t="shared" ref="C85:J85" si="16">C86+C87+C88</f>
        <v>4000</v>
      </c>
      <c r="D85" s="26">
        <f t="shared" si="16"/>
        <v>0</v>
      </c>
      <c r="E85" s="26">
        <f t="shared" si="16"/>
        <v>3000</v>
      </c>
      <c r="F85" s="26">
        <f t="shared" si="16"/>
        <v>0</v>
      </c>
      <c r="G85" s="26">
        <f t="shared" si="16"/>
        <v>0</v>
      </c>
      <c r="H85" s="26">
        <f t="shared" si="16"/>
        <v>0</v>
      </c>
      <c r="I85" s="26">
        <f t="shared" si="16"/>
        <v>0</v>
      </c>
      <c r="J85" s="26">
        <f t="shared" si="16"/>
        <v>7000</v>
      </c>
    </row>
    <row r="86" spans="1:10" ht="16.5">
      <c r="A86" s="4">
        <v>3431</v>
      </c>
      <c r="B86" s="5" t="s">
        <v>29</v>
      </c>
      <c r="C86" s="6">
        <v>4000</v>
      </c>
      <c r="D86" s="27"/>
      <c r="E86" s="27">
        <v>3000</v>
      </c>
      <c r="F86" s="27"/>
      <c r="G86" s="27"/>
      <c r="H86" s="27"/>
      <c r="I86" s="27"/>
      <c r="J86" s="28">
        <f>SUM(C86:I86)</f>
        <v>7000</v>
      </c>
    </row>
    <row r="87" spans="1:10" ht="16.5">
      <c r="A87" s="4">
        <v>3432</v>
      </c>
      <c r="B87" s="5" t="s">
        <v>87</v>
      </c>
      <c r="C87" s="28">
        <v>0</v>
      </c>
      <c r="D87" s="27"/>
      <c r="E87" s="27"/>
      <c r="F87" s="27"/>
      <c r="G87" s="27"/>
      <c r="H87" s="27"/>
      <c r="I87" s="27"/>
      <c r="J87" s="28">
        <f>SUM(C87:I87)</f>
        <v>0</v>
      </c>
    </row>
    <row r="88" spans="1:10" ht="16.5">
      <c r="A88" s="4">
        <v>3434</v>
      </c>
      <c r="B88" s="5" t="s">
        <v>88</v>
      </c>
      <c r="C88" s="28">
        <v>0</v>
      </c>
      <c r="D88" s="27"/>
      <c r="E88" s="27"/>
      <c r="F88" s="27"/>
      <c r="G88" s="27"/>
      <c r="H88" s="27"/>
      <c r="I88" s="27"/>
      <c r="J88" s="28">
        <f>SUM(C88:I88)</f>
        <v>0</v>
      </c>
    </row>
    <row r="89" spans="1:10" ht="16.5" hidden="1">
      <c r="A89" s="20">
        <v>54</v>
      </c>
      <c r="B89" s="20"/>
      <c r="C89" s="26">
        <f>C90+C91</f>
        <v>0</v>
      </c>
      <c r="D89" s="26">
        <f>D90+D91</f>
        <v>0</v>
      </c>
      <c r="E89" s="26">
        <f t="shared" ref="E89:I89" si="17">E90+E91</f>
        <v>0</v>
      </c>
      <c r="F89" s="26">
        <f t="shared" si="17"/>
        <v>0</v>
      </c>
      <c r="G89" s="26">
        <f t="shared" si="17"/>
        <v>0</v>
      </c>
      <c r="H89" s="26">
        <f t="shared" si="17"/>
        <v>0</v>
      </c>
      <c r="I89" s="26">
        <f t="shared" si="17"/>
        <v>0</v>
      </c>
      <c r="J89" s="26">
        <f>J90+J91</f>
        <v>0</v>
      </c>
    </row>
    <row r="90" spans="1:10" ht="24" hidden="1">
      <c r="A90" s="4">
        <v>54452</v>
      </c>
      <c r="B90" s="29" t="s">
        <v>89</v>
      </c>
      <c r="C90" s="28"/>
      <c r="D90" s="27"/>
      <c r="E90" s="27"/>
      <c r="F90" s="27"/>
      <c r="G90" s="27"/>
      <c r="H90" s="27"/>
      <c r="I90" s="27"/>
      <c r="J90" s="28">
        <f>SUM(C90:I90)</f>
        <v>0</v>
      </c>
    </row>
    <row r="91" spans="1:10" ht="36" hidden="1">
      <c r="A91" s="4">
        <v>54762</v>
      </c>
      <c r="B91" s="29" t="s">
        <v>90</v>
      </c>
      <c r="C91" s="28"/>
      <c r="D91" s="27"/>
      <c r="E91" s="27"/>
      <c r="F91" s="27"/>
      <c r="G91" s="27"/>
      <c r="H91" s="27"/>
      <c r="I91" s="27"/>
      <c r="J91" s="28">
        <f>SUM(C91:I91)</f>
        <v>0</v>
      </c>
    </row>
    <row r="92" spans="1:10" hidden="1">
      <c r="A92" s="30">
        <v>3433</v>
      </c>
      <c r="B92" s="30" t="s">
        <v>91</v>
      </c>
    </row>
    <row r="93" spans="1:10" hidden="1">
      <c r="A93" s="30">
        <v>3423</v>
      </c>
      <c r="B93" s="30" t="s">
        <v>92</v>
      </c>
    </row>
    <row r="94" spans="1:10" ht="16.5" hidden="1">
      <c r="A94" s="31">
        <v>3112</v>
      </c>
      <c r="B94" s="32" t="s">
        <v>93</v>
      </c>
    </row>
    <row r="95" spans="1:10" ht="17.25" customHeight="1">
      <c r="A95" s="20">
        <v>42</v>
      </c>
      <c r="B95" s="20" t="s">
        <v>102</v>
      </c>
      <c r="C95" s="26">
        <f t="shared" ref="C95:J95" si="18">C96+C97+C98</f>
        <v>0</v>
      </c>
      <c r="D95" s="26">
        <f t="shared" si="18"/>
        <v>0</v>
      </c>
      <c r="E95" s="26">
        <f t="shared" si="18"/>
        <v>5500</v>
      </c>
      <c r="F95" s="26">
        <f t="shared" si="18"/>
        <v>0</v>
      </c>
      <c r="G95" s="26">
        <f t="shared" si="18"/>
        <v>0</v>
      </c>
      <c r="H95" s="26">
        <f t="shared" si="18"/>
        <v>0</v>
      </c>
      <c r="I95" s="26">
        <f t="shared" si="18"/>
        <v>0</v>
      </c>
      <c r="J95" s="26">
        <f t="shared" si="18"/>
        <v>5500</v>
      </c>
    </row>
    <row r="96" spans="1:10" ht="16.5">
      <c r="A96" s="4">
        <v>4221</v>
      </c>
      <c r="B96" s="5" t="s">
        <v>103</v>
      </c>
      <c r="C96" s="28">
        <v>0</v>
      </c>
      <c r="D96" s="27"/>
      <c r="E96" s="27">
        <v>5500</v>
      </c>
      <c r="F96" s="27"/>
      <c r="G96" s="27"/>
      <c r="H96" s="27"/>
      <c r="I96" s="27"/>
      <c r="J96" s="28">
        <f>SUM(C96:I96)</f>
        <v>5500</v>
      </c>
    </row>
  </sheetData>
  <sheetProtection formatCells="0" formatColumns="0" formatRows="0"/>
  <protectedRanges>
    <protectedRange sqref="D48:J88 D95:J96" name="Range2"/>
    <protectedRange sqref="C5:J47" name="Range1"/>
  </protectedRanges>
  <mergeCells count="9">
    <mergeCell ref="E4:I4"/>
    <mergeCell ref="A47:B47"/>
    <mergeCell ref="B1:J1"/>
    <mergeCell ref="A2:A3"/>
    <mergeCell ref="B2:B3"/>
    <mergeCell ref="C2:C3"/>
    <mergeCell ref="D2:D3"/>
    <mergeCell ref="E2:I2"/>
    <mergeCell ref="J2:J3"/>
  </mergeCells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6"/>
  <sheetViews>
    <sheetView zoomScaleNormal="100" workbookViewId="0">
      <selection activeCell="A96" sqref="A1:J96"/>
    </sheetView>
  </sheetViews>
  <sheetFormatPr defaultRowHeight="15"/>
  <cols>
    <col min="1" max="1" width="7.5703125" bestFit="1" customWidth="1"/>
    <col min="2" max="2" width="46.85546875" customWidth="1"/>
    <col min="3" max="3" width="11.85546875" customWidth="1"/>
    <col min="4" max="4" width="10.5703125" customWidth="1"/>
    <col min="5" max="5" width="10.140625" bestFit="1" customWidth="1"/>
    <col min="6" max="7" width="10" bestFit="1" customWidth="1"/>
    <col min="8" max="9" width="9.28515625" bestFit="1" customWidth="1"/>
    <col min="10" max="10" width="11.28515625" bestFit="1" customWidth="1"/>
  </cols>
  <sheetData>
    <row r="1" spans="1:10" s="8" customFormat="1" ht="16.5">
      <c r="A1" s="7"/>
      <c r="B1" s="64" t="s">
        <v>95</v>
      </c>
      <c r="C1" s="64"/>
      <c r="D1" s="64"/>
      <c r="E1" s="64"/>
      <c r="F1" s="64"/>
      <c r="G1" s="64"/>
      <c r="H1" s="64"/>
      <c r="I1" s="64"/>
      <c r="J1" s="65"/>
    </row>
    <row r="2" spans="1:10" s="8" customFormat="1" ht="76.5" customHeight="1">
      <c r="A2" s="66" t="s">
        <v>0</v>
      </c>
      <c r="B2" s="66" t="s">
        <v>1</v>
      </c>
      <c r="C2" s="68" t="s">
        <v>30</v>
      </c>
      <c r="D2" s="68" t="s">
        <v>31</v>
      </c>
      <c r="E2" s="70" t="s">
        <v>32</v>
      </c>
      <c r="F2" s="71"/>
      <c r="G2" s="71"/>
      <c r="H2" s="71"/>
      <c r="I2" s="72"/>
      <c r="J2" s="68" t="s">
        <v>33</v>
      </c>
    </row>
    <row r="3" spans="1:10" s="8" customFormat="1" ht="16.5">
      <c r="A3" s="67"/>
      <c r="B3" s="67"/>
      <c r="C3" s="69"/>
      <c r="D3" s="69"/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69"/>
    </row>
    <row r="4" spans="1:10" s="8" customFormat="1" ht="8.25" customHeight="1">
      <c r="A4" s="1">
        <v>1</v>
      </c>
      <c r="B4" s="1">
        <v>2</v>
      </c>
      <c r="C4" s="10">
        <v>3</v>
      </c>
      <c r="D4" s="10">
        <v>4</v>
      </c>
      <c r="E4" s="59">
        <v>5</v>
      </c>
      <c r="F4" s="60"/>
      <c r="G4" s="60"/>
      <c r="H4" s="60"/>
      <c r="I4" s="61"/>
      <c r="J4" s="10" t="s">
        <v>99</v>
      </c>
    </row>
    <row r="5" spans="1:10" s="12" customFormat="1" ht="16.5" customHeight="1">
      <c r="A5" s="2"/>
      <c r="B5" s="3" t="s">
        <v>39</v>
      </c>
      <c r="C5" s="11">
        <f t="shared" ref="C5:J5" si="0">C6+C19+C25+C28+C33+C36+C38+C43</f>
        <v>2683542</v>
      </c>
      <c r="D5" s="11">
        <f t="shared" si="0"/>
        <v>0</v>
      </c>
      <c r="E5" s="11">
        <f t="shared" si="0"/>
        <v>292000</v>
      </c>
      <c r="F5" s="11">
        <f t="shared" si="0"/>
        <v>0</v>
      </c>
      <c r="G5" s="11">
        <f t="shared" si="0"/>
        <v>40000</v>
      </c>
      <c r="H5" s="11">
        <f t="shared" si="0"/>
        <v>0</v>
      </c>
      <c r="I5" s="11">
        <f t="shared" si="0"/>
        <v>0</v>
      </c>
      <c r="J5" s="11">
        <f t="shared" si="0"/>
        <v>3015542</v>
      </c>
    </row>
    <row r="6" spans="1:10" s="12" customFormat="1" ht="16.5" customHeight="1">
      <c r="A6" s="13">
        <v>63</v>
      </c>
      <c r="B6" s="13"/>
      <c r="C6" s="14">
        <f>SUM(C7:C18)</f>
        <v>0</v>
      </c>
      <c r="D6" s="14">
        <f t="shared" ref="D6:I6" si="1">SUM(D7:D18)</f>
        <v>0</v>
      </c>
      <c r="E6" s="14">
        <f t="shared" si="1"/>
        <v>0</v>
      </c>
      <c r="F6" s="14">
        <f t="shared" si="1"/>
        <v>0</v>
      </c>
      <c r="G6" s="14">
        <f t="shared" si="1"/>
        <v>40000</v>
      </c>
      <c r="H6" s="14">
        <f t="shared" si="1"/>
        <v>0</v>
      </c>
      <c r="I6" s="14">
        <f t="shared" si="1"/>
        <v>0</v>
      </c>
      <c r="J6" s="14">
        <f>SUM(J7:J18)</f>
        <v>40000</v>
      </c>
    </row>
    <row r="7" spans="1:10" s="12" customFormat="1" ht="16.5" customHeight="1">
      <c r="A7" s="15">
        <v>6321</v>
      </c>
      <c r="B7" s="16" t="s">
        <v>40</v>
      </c>
      <c r="C7" s="17"/>
      <c r="D7" s="17"/>
      <c r="E7" s="17"/>
      <c r="F7" s="17"/>
      <c r="G7" s="17"/>
      <c r="H7" s="17"/>
      <c r="I7" s="17"/>
      <c r="J7" s="17">
        <f t="shared" ref="J7:J18" si="2">SUM(C7:I7)</f>
        <v>0</v>
      </c>
    </row>
    <row r="8" spans="1:10" s="12" customFormat="1" ht="16.5" customHeight="1">
      <c r="A8" s="15">
        <v>6323</v>
      </c>
      <c r="B8" s="16" t="s">
        <v>41</v>
      </c>
      <c r="C8" s="17"/>
      <c r="D8" s="17"/>
      <c r="E8" s="17"/>
      <c r="F8" s="17"/>
      <c r="G8" s="17"/>
      <c r="H8" s="17"/>
      <c r="I8" s="17"/>
      <c r="J8" s="17">
        <f t="shared" si="2"/>
        <v>0</v>
      </c>
    </row>
    <row r="9" spans="1:10" s="12" customFormat="1" ht="16.5" customHeight="1">
      <c r="A9" s="15">
        <v>6324</v>
      </c>
      <c r="B9" s="16" t="s">
        <v>42</v>
      </c>
      <c r="C9" s="17"/>
      <c r="D9" s="17"/>
      <c r="E9" s="17"/>
      <c r="F9" s="17"/>
      <c r="G9" s="17"/>
      <c r="H9" s="17"/>
      <c r="I9" s="17"/>
      <c r="J9" s="17">
        <f t="shared" si="2"/>
        <v>0</v>
      </c>
    </row>
    <row r="10" spans="1:10" s="12" customFormat="1" ht="16.5" customHeight="1">
      <c r="A10" s="15">
        <v>6331</v>
      </c>
      <c r="B10" s="16" t="s">
        <v>43</v>
      </c>
      <c r="C10" s="17"/>
      <c r="D10" s="17"/>
      <c r="E10" s="17"/>
      <c r="F10" s="17"/>
      <c r="G10" s="17"/>
      <c r="H10" s="17"/>
      <c r="I10" s="17"/>
      <c r="J10" s="17">
        <f t="shared" si="2"/>
        <v>0</v>
      </c>
    </row>
    <row r="11" spans="1:10" s="12" customFormat="1" ht="16.5" customHeight="1">
      <c r="A11" s="15">
        <v>6332</v>
      </c>
      <c r="B11" s="16" t="s">
        <v>44</v>
      </c>
      <c r="C11" s="17"/>
      <c r="D11" s="17"/>
      <c r="E11" s="17"/>
      <c r="F11" s="17"/>
      <c r="G11" s="17"/>
      <c r="H11" s="17"/>
      <c r="I11" s="17"/>
      <c r="J11" s="17">
        <f t="shared" si="2"/>
        <v>0</v>
      </c>
    </row>
    <row r="12" spans="1:10" s="12" customFormat="1" ht="16.5" customHeight="1">
      <c r="A12" s="15">
        <v>6341</v>
      </c>
      <c r="B12" s="16" t="s">
        <v>45</v>
      </c>
      <c r="C12" s="17"/>
      <c r="D12" s="17"/>
      <c r="E12" s="17"/>
      <c r="F12" s="17"/>
      <c r="G12" s="17"/>
      <c r="H12" s="17"/>
      <c r="I12" s="17"/>
      <c r="J12" s="17">
        <f t="shared" si="2"/>
        <v>0</v>
      </c>
    </row>
    <row r="13" spans="1:10" s="12" customFormat="1" ht="16.5" customHeight="1">
      <c r="A13" s="15">
        <v>6361</v>
      </c>
      <c r="B13" s="16" t="s">
        <v>46</v>
      </c>
      <c r="C13" s="17"/>
      <c r="D13" s="17"/>
      <c r="E13" s="17"/>
      <c r="F13" s="17"/>
      <c r="G13" s="17">
        <v>40000</v>
      </c>
      <c r="H13" s="17"/>
      <c r="I13" s="17"/>
      <c r="J13" s="17">
        <f t="shared" si="2"/>
        <v>40000</v>
      </c>
    </row>
    <row r="14" spans="1:10" s="12" customFormat="1" ht="16.5" customHeight="1">
      <c r="A14" s="15">
        <v>6362</v>
      </c>
      <c r="B14" s="18" t="s">
        <v>47</v>
      </c>
      <c r="C14" s="17"/>
      <c r="D14" s="17"/>
      <c r="E14" s="17"/>
      <c r="F14" s="17"/>
      <c r="G14" s="17"/>
      <c r="H14" s="17"/>
      <c r="I14" s="17"/>
      <c r="J14" s="17">
        <f t="shared" si="2"/>
        <v>0</v>
      </c>
    </row>
    <row r="15" spans="1:10" s="12" customFormat="1" ht="16.5" customHeight="1">
      <c r="A15" s="15">
        <v>6381</v>
      </c>
      <c r="B15" s="16" t="s">
        <v>48</v>
      </c>
      <c r="C15" s="17"/>
      <c r="D15" s="17"/>
      <c r="E15" s="17"/>
      <c r="F15" s="17"/>
      <c r="G15" s="17"/>
      <c r="H15" s="17"/>
      <c r="I15" s="17"/>
      <c r="J15" s="17">
        <f t="shared" si="2"/>
        <v>0</v>
      </c>
    </row>
    <row r="16" spans="1:10" s="12" customFormat="1" ht="16.5" customHeight="1">
      <c r="A16" s="15">
        <v>6382</v>
      </c>
      <c r="B16" s="16" t="s">
        <v>49</v>
      </c>
      <c r="C16" s="17"/>
      <c r="D16" s="17"/>
      <c r="E16" s="17"/>
      <c r="F16" s="17"/>
      <c r="G16" s="17"/>
      <c r="H16" s="17"/>
      <c r="I16" s="17"/>
      <c r="J16" s="17">
        <f t="shared" si="2"/>
        <v>0</v>
      </c>
    </row>
    <row r="17" spans="1:10" s="12" customFormat="1" ht="33">
      <c r="A17" s="15">
        <v>6391</v>
      </c>
      <c r="B17" s="16" t="s">
        <v>50</v>
      </c>
      <c r="C17" s="17"/>
      <c r="D17" s="17"/>
      <c r="E17" s="17"/>
      <c r="F17" s="17"/>
      <c r="G17" s="17"/>
      <c r="H17" s="17"/>
      <c r="I17" s="17"/>
      <c r="J17" s="17">
        <f t="shared" si="2"/>
        <v>0</v>
      </c>
    </row>
    <row r="18" spans="1:10" s="12" customFormat="1" ht="33">
      <c r="A18" s="15">
        <v>6392</v>
      </c>
      <c r="B18" s="16" t="s">
        <v>51</v>
      </c>
      <c r="C18" s="17"/>
      <c r="D18" s="17"/>
      <c r="E18" s="17"/>
      <c r="F18" s="17"/>
      <c r="G18" s="17"/>
      <c r="H18" s="17"/>
      <c r="I18" s="17"/>
      <c r="J18" s="17">
        <f t="shared" si="2"/>
        <v>0</v>
      </c>
    </row>
    <row r="19" spans="1:10" s="12" customFormat="1" ht="16.5" customHeight="1">
      <c r="A19" s="13">
        <v>64</v>
      </c>
      <c r="B19" s="13"/>
      <c r="C19" s="14">
        <f t="shared" ref="C19:J19" si="3">SUM(C20:C24)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</row>
    <row r="20" spans="1:10" s="12" customFormat="1" ht="16.5" customHeight="1">
      <c r="A20" s="15">
        <v>6413</v>
      </c>
      <c r="B20" s="16" t="s">
        <v>52</v>
      </c>
      <c r="C20" s="17"/>
      <c r="D20" s="17"/>
      <c r="E20" s="17"/>
      <c r="F20" s="17"/>
      <c r="G20" s="17"/>
      <c r="H20" s="17"/>
      <c r="I20" s="17"/>
      <c r="J20" s="17">
        <f>SUM(C20:I20)</f>
        <v>0</v>
      </c>
    </row>
    <row r="21" spans="1:10" s="12" customFormat="1" ht="16.5" customHeight="1">
      <c r="A21" s="15">
        <v>6414</v>
      </c>
      <c r="B21" s="16" t="s">
        <v>53</v>
      </c>
      <c r="C21" s="17"/>
      <c r="D21" s="17"/>
      <c r="E21" s="17"/>
      <c r="F21" s="17"/>
      <c r="G21" s="17"/>
      <c r="H21" s="17"/>
      <c r="I21" s="17"/>
      <c r="J21" s="17">
        <f>SUM(C21:I21)</f>
        <v>0</v>
      </c>
    </row>
    <row r="22" spans="1:10" s="12" customFormat="1" ht="16.5" customHeight="1">
      <c r="A22" s="15">
        <v>6415</v>
      </c>
      <c r="B22" s="16" t="s">
        <v>54</v>
      </c>
      <c r="C22" s="17"/>
      <c r="D22" s="17"/>
      <c r="E22" s="17"/>
      <c r="F22" s="17"/>
      <c r="G22" s="17"/>
      <c r="H22" s="17"/>
      <c r="I22" s="17"/>
      <c r="J22" s="17">
        <f>SUM(C22:I22)</f>
        <v>0</v>
      </c>
    </row>
    <row r="23" spans="1:10" s="12" customFormat="1" ht="16.5" customHeight="1">
      <c r="A23" s="15">
        <v>6422</v>
      </c>
      <c r="B23" s="16" t="s">
        <v>55</v>
      </c>
      <c r="C23" s="17"/>
      <c r="D23" s="17"/>
      <c r="E23" s="17"/>
      <c r="F23" s="17"/>
      <c r="G23" s="17"/>
      <c r="H23" s="17"/>
      <c r="I23" s="17"/>
      <c r="J23" s="17">
        <f>SUM(C23:I23)</f>
        <v>0</v>
      </c>
    </row>
    <row r="24" spans="1:10" s="12" customFormat="1" ht="16.5" customHeight="1">
      <c r="A24" s="15">
        <v>6429</v>
      </c>
      <c r="B24" s="16" t="s">
        <v>56</v>
      </c>
      <c r="C24" s="17"/>
      <c r="D24" s="17"/>
      <c r="E24" s="17"/>
      <c r="F24" s="17"/>
      <c r="G24" s="17"/>
      <c r="H24" s="17"/>
      <c r="I24" s="17"/>
      <c r="J24" s="17">
        <f>SUM(C24:I24)</f>
        <v>0</v>
      </c>
    </row>
    <row r="25" spans="1:10" s="12" customFormat="1" ht="16.5" customHeight="1">
      <c r="A25" s="13">
        <v>65</v>
      </c>
      <c r="B25" s="13"/>
      <c r="C25" s="14">
        <f>C26</f>
        <v>0</v>
      </c>
      <c r="D25" s="14">
        <f t="shared" ref="D25:I25" si="4">D26</f>
        <v>0</v>
      </c>
      <c r="E25" s="14">
        <f>SUM(E26:E26)</f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>SUM(J26:J26)</f>
        <v>0</v>
      </c>
    </row>
    <row r="26" spans="1:10" s="12" customFormat="1" ht="16.5" customHeight="1">
      <c r="A26" s="15">
        <v>6526</v>
      </c>
      <c r="B26" s="16" t="s">
        <v>57</v>
      </c>
      <c r="C26" s="17"/>
      <c r="D26" s="17"/>
      <c r="E26" s="17"/>
      <c r="F26" s="17"/>
      <c r="G26" s="17"/>
      <c r="H26" s="17"/>
      <c r="I26" s="17"/>
      <c r="J26" s="17">
        <f>SUM(C26:I26)</f>
        <v>0</v>
      </c>
    </row>
    <row r="27" spans="1:10" s="12" customFormat="1" ht="33">
      <c r="A27" s="15">
        <v>6528</v>
      </c>
      <c r="B27" s="16" t="s">
        <v>58</v>
      </c>
      <c r="C27" s="17"/>
      <c r="D27" s="17"/>
      <c r="E27" s="17"/>
      <c r="F27" s="17"/>
      <c r="G27" s="17"/>
      <c r="H27" s="17"/>
      <c r="I27" s="17"/>
      <c r="J27" s="17">
        <f>SUM(C27:I27)</f>
        <v>0</v>
      </c>
    </row>
    <row r="28" spans="1:10" s="12" customFormat="1" ht="16.5" customHeight="1">
      <c r="A28" s="13">
        <v>66</v>
      </c>
      <c r="B28" s="13"/>
      <c r="C28" s="14">
        <f>SUM(C29:C32)</f>
        <v>0</v>
      </c>
      <c r="D28" s="14">
        <f t="shared" ref="D28:I28" si="5">SUM(D29:D32)</f>
        <v>0</v>
      </c>
      <c r="E28" s="14">
        <f t="shared" si="5"/>
        <v>292000</v>
      </c>
      <c r="F28" s="14">
        <f t="shared" si="5"/>
        <v>0</v>
      </c>
      <c r="G28" s="14">
        <f t="shared" si="5"/>
        <v>0</v>
      </c>
      <c r="H28" s="14">
        <f t="shared" si="5"/>
        <v>0</v>
      </c>
      <c r="I28" s="14">
        <f t="shared" si="5"/>
        <v>0</v>
      </c>
      <c r="J28" s="14">
        <f>SUM(J29:J32)</f>
        <v>292000</v>
      </c>
    </row>
    <row r="29" spans="1:10" s="12" customFormat="1" ht="16.5" customHeight="1">
      <c r="A29" s="15">
        <v>6614</v>
      </c>
      <c r="B29" s="16" t="s">
        <v>59</v>
      </c>
      <c r="C29" s="17"/>
      <c r="D29" s="17"/>
      <c r="E29" s="17">
        <v>22000</v>
      </c>
      <c r="F29" s="17"/>
      <c r="G29" s="17"/>
      <c r="H29" s="17"/>
      <c r="I29" s="17"/>
      <c r="J29" s="17">
        <f>SUM(C29:I29)</f>
        <v>22000</v>
      </c>
    </row>
    <row r="30" spans="1:10" s="12" customFormat="1" ht="16.5" customHeight="1">
      <c r="A30" s="15">
        <v>6615</v>
      </c>
      <c r="B30" s="16" t="s">
        <v>60</v>
      </c>
      <c r="C30" s="17"/>
      <c r="D30" s="17"/>
      <c r="E30" s="17">
        <v>270000</v>
      </c>
      <c r="F30" s="17"/>
      <c r="G30" s="17"/>
      <c r="H30" s="17"/>
      <c r="I30" s="17"/>
      <c r="J30" s="17">
        <f>SUM(C30:I30)</f>
        <v>270000</v>
      </c>
    </row>
    <row r="31" spans="1:10" s="12" customFormat="1" ht="16.5" customHeight="1">
      <c r="A31" s="19">
        <v>6631</v>
      </c>
      <c r="B31" s="16" t="s">
        <v>61</v>
      </c>
      <c r="C31" s="17"/>
      <c r="D31" s="17"/>
      <c r="E31" s="17"/>
      <c r="F31" s="17"/>
      <c r="G31" s="17"/>
      <c r="H31" s="17"/>
      <c r="I31" s="17"/>
      <c r="J31" s="17">
        <f>SUM(C31:I31)</f>
        <v>0</v>
      </c>
    </row>
    <row r="32" spans="1:10" s="12" customFormat="1" ht="16.5" customHeight="1">
      <c r="A32" s="19">
        <v>6632</v>
      </c>
      <c r="B32" s="16" t="s">
        <v>62</v>
      </c>
      <c r="C32" s="17"/>
      <c r="D32" s="17"/>
      <c r="E32" s="17"/>
      <c r="F32" s="17"/>
      <c r="G32" s="17"/>
      <c r="H32" s="17"/>
      <c r="I32" s="17"/>
      <c r="J32" s="17">
        <f>SUM(C32:I32)</f>
        <v>0</v>
      </c>
    </row>
    <row r="33" spans="1:10" s="12" customFormat="1" ht="16.5" customHeight="1">
      <c r="A33" s="20">
        <v>67</v>
      </c>
      <c r="B33" s="21"/>
      <c r="C33" s="14">
        <f t="shared" ref="C33:J33" si="6">SUM(C34:C35)</f>
        <v>2683542</v>
      </c>
      <c r="D33" s="14">
        <f t="shared" si="6"/>
        <v>0</v>
      </c>
      <c r="E33" s="14">
        <f t="shared" si="6"/>
        <v>0</v>
      </c>
      <c r="F33" s="14">
        <f t="shared" si="6"/>
        <v>0</v>
      </c>
      <c r="G33" s="14">
        <f t="shared" si="6"/>
        <v>0</v>
      </c>
      <c r="H33" s="14">
        <f t="shared" si="6"/>
        <v>0</v>
      </c>
      <c r="I33" s="14">
        <f t="shared" si="6"/>
        <v>0</v>
      </c>
      <c r="J33" s="14">
        <f t="shared" si="6"/>
        <v>2683542</v>
      </c>
    </row>
    <row r="34" spans="1:10" s="12" customFormat="1" ht="16.5" customHeight="1">
      <c r="A34" s="19">
        <v>6711</v>
      </c>
      <c r="B34" s="22" t="s">
        <v>63</v>
      </c>
      <c r="C34" s="17">
        <v>1928622</v>
      </c>
      <c r="D34" s="17"/>
      <c r="E34" s="17"/>
      <c r="F34" s="17"/>
      <c r="G34" s="17"/>
      <c r="H34" s="17"/>
      <c r="I34" s="17"/>
      <c r="J34" s="17">
        <f>SUM(C34:I34)</f>
        <v>1928622</v>
      </c>
    </row>
    <row r="35" spans="1:10" s="12" customFormat="1" ht="16.5" customHeight="1">
      <c r="A35" s="19">
        <v>6711</v>
      </c>
      <c r="B35" s="22" t="s">
        <v>64</v>
      </c>
      <c r="C35" s="17">
        <v>754920</v>
      </c>
      <c r="D35" s="17"/>
      <c r="E35" s="17"/>
      <c r="F35" s="17"/>
      <c r="G35" s="17"/>
      <c r="H35" s="17"/>
      <c r="I35" s="17"/>
      <c r="J35" s="17">
        <f>SUM(C35:I35)</f>
        <v>754920</v>
      </c>
    </row>
    <row r="36" spans="1:10" s="12" customFormat="1" ht="16.5" customHeight="1">
      <c r="A36" s="20">
        <v>68</v>
      </c>
      <c r="B36" s="21"/>
      <c r="C36" s="14">
        <f>C37</f>
        <v>0</v>
      </c>
      <c r="D36" s="14">
        <f t="shared" ref="D36:J36" si="7">D37</f>
        <v>0</v>
      </c>
      <c r="E36" s="14">
        <f t="shared" si="7"/>
        <v>0</v>
      </c>
      <c r="F36" s="14">
        <f t="shared" si="7"/>
        <v>0</v>
      </c>
      <c r="G36" s="14">
        <f t="shared" si="7"/>
        <v>0</v>
      </c>
      <c r="H36" s="14">
        <f t="shared" si="7"/>
        <v>0</v>
      </c>
      <c r="I36" s="14">
        <f t="shared" si="7"/>
        <v>0</v>
      </c>
      <c r="J36" s="14">
        <f t="shared" si="7"/>
        <v>0</v>
      </c>
    </row>
    <row r="37" spans="1:10" s="12" customFormat="1" ht="16.5" customHeight="1">
      <c r="A37" s="19">
        <v>6831</v>
      </c>
      <c r="B37" s="22" t="s">
        <v>65</v>
      </c>
      <c r="C37" s="17"/>
      <c r="D37" s="17"/>
      <c r="E37" s="17"/>
      <c r="F37" s="17"/>
      <c r="G37" s="17"/>
      <c r="H37" s="17"/>
      <c r="I37" s="17"/>
      <c r="J37" s="17">
        <f>SUM(C37:I37)</f>
        <v>0</v>
      </c>
    </row>
    <row r="38" spans="1:10" s="12" customFormat="1" ht="16.5" customHeight="1">
      <c r="A38" s="13">
        <v>72</v>
      </c>
      <c r="B38" s="23"/>
      <c r="C38" s="14">
        <f>C39+C40+C41+C42</f>
        <v>0</v>
      </c>
      <c r="D38" s="14">
        <f t="shared" ref="D38:I38" si="8">D39+D40+D41+D42</f>
        <v>0</v>
      </c>
      <c r="E38" s="14">
        <f t="shared" si="8"/>
        <v>0</v>
      </c>
      <c r="F38" s="14">
        <f t="shared" si="8"/>
        <v>0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>J39+J40+J41+J42</f>
        <v>0</v>
      </c>
    </row>
    <row r="39" spans="1:10" s="12" customFormat="1" ht="16.5" customHeight="1">
      <c r="A39" s="15">
        <v>7211</v>
      </c>
      <c r="B39" s="16" t="s">
        <v>66</v>
      </c>
      <c r="C39" s="17"/>
      <c r="D39" s="17"/>
      <c r="E39" s="17"/>
      <c r="F39" s="17"/>
      <c r="G39" s="17"/>
      <c r="H39" s="17"/>
      <c r="I39" s="17"/>
      <c r="J39" s="17">
        <f>SUM(C39:I39)</f>
        <v>0</v>
      </c>
    </row>
    <row r="40" spans="1:10" s="12" customFormat="1" ht="16.5" customHeight="1">
      <c r="A40" s="15">
        <v>7221</v>
      </c>
      <c r="B40" s="16" t="s">
        <v>67</v>
      </c>
      <c r="C40" s="17"/>
      <c r="D40" s="17"/>
      <c r="E40" s="17"/>
      <c r="F40" s="17"/>
      <c r="G40" s="17"/>
      <c r="H40" s="17"/>
      <c r="I40" s="17"/>
      <c r="J40" s="17">
        <f>SUM(C40:I40)</f>
        <v>0</v>
      </c>
    </row>
    <row r="41" spans="1:10" s="12" customFormat="1" ht="16.5" customHeight="1">
      <c r="A41" s="15">
        <v>7231</v>
      </c>
      <c r="B41" s="16" t="s">
        <v>68</v>
      </c>
      <c r="C41" s="17"/>
      <c r="D41" s="17"/>
      <c r="E41" s="17"/>
      <c r="F41" s="17"/>
      <c r="G41" s="17"/>
      <c r="H41" s="17"/>
      <c r="I41" s="17"/>
      <c r="J41" s="17">
        <f>SUM(C41:I41)</f>
        <v>0</v>
      </c>
    </row>
    <row r="42" spans="1:10" s="12" customFormat="1" ht="16.5" customHeight="1">
      <c r="A42" s="15">
        <v>7241</v>
      </c>
      <c r="B42" s="16" t="s">
        <v>69</v>
      </c>
      <c r="C42" s="17"/>
      <c r="D42" s="17"/>
      <c r="E42" s="17"/>
      <c r="F42" s="17"/>
      <c r="G42" s="17"/>
      <c r="H42" s="17"/>
      <c r="I42" s="17"/>
      <c r="J42" s="17">
        <f>SUM(C42:I42)</f>
        <v>0</v>
      </c>
    </row>
    <row r="43" spans="1:10" s="12" customFormat="1" ht="16.5" customHeight="1">
      <c r="A43" s="20">
        <v>92</v>
      </c>
      <c r="B43" s="21"/>
      <c r="C43" s="14">
        <f>C44</f>
        <v>0</v>
      </c>
      <c r="D43" s="14">
        <f t="shared" ref="D43:I43" si="9">D44</f>
        <v>0</v>
      </c>
      <c r="E43" s="14">
        <f t="shared" si="9"/>
        <v>0</v>
      </c>
      <c r="F43" s="14">
        <f t="shared" si="9"/>
        <v>0</v>
      </c>
      <c r="G43" s="14">
        <f t="shared" si="9"/>
        <v>0</v>
      </c>
      <c r="H43" s="14">
        <f t="shared" si="9"/>
        <v>0</v>
      </c>
      <c r="I43" s="14">
        <f t="shared" si="9"/>
        <v>0</v>
      </c>
      <c r="J43" s="14">
        <f>J44</f>
        <v>0</v>
      </c>
    </row>
    <row r="44" spans="1:10" s="12" customFormat="1" ht="16.5" customHeight="1">
      <c r="A44" s="15">
        <v>9221</v>
      </c>
      <c r="B44" s="16" t="s">
        <v>100</v>
      </c>
      <c r="C44" s="17"/>
      <c r="D44" s="17"/>
      <c r="E44" s="17"/>
      <c r="F44" s="17"/>
      <c r="G44" s="17"/>
      <c r="H44" s="17"/>
      <c r="I44" s="17"/>
      <c r="J44" s="17">
        <f>SUM(C44:I44)</f>
        <v>0</v>
      </c>
    </row>
    <row r="45" spans="1:10" s="12" customFormat="1" ht="16.5" customHeight="1">
      <c r="A45" s="15" t="s">
        <v>71</v>
      </c>
      <c r="B45" s="16" t="s">
        <v>72</v>
      </c>
      <c r="C45" s="17">
        <v>0</v>
      </c>
      <c r="D45" s="17"/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f>SUM(C45:I45)</f>
        <v>0</v>
      </c>
    </row>
    <row r="46" spans="1:10" s="12" customFormat="1" ht="16.5" customHeight="1">
      <c r="A46" s="15" t="s">
        <v>73</v>
      </c>
      <c r="B46" s="16" t="s">
        <v>74</v>
      </c>
      <c r="C46" s="17">
        <v>0</v>
      </c>
      <c r="D46" s="17"/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SUM(C46:I46)</f>
        <v>0</v>
      </c>
    </row>
    <row r="47" spans="1:10" s="12" customFormat="1" ht="30" customHeight="1">
      <c r="A47" s="62" t="s">
        <v>96</v>
      </c>
      <c r="B47" s="63"/>
      <c r="C47" s="24">
        <f t="shared" ref="C47:I47" si="10">C6+C19+C25+C28+C33+C36</f>
        <v>2683542</v>
      </c>
      <c r="D47" s="24">
        <f t="shared" si="10"/>
        <v>0</v>
      </c>
      <c r="E47" s="24">
        <f t="shared" si="10"/>
        <v>292000</v>
      </c>
      <c r="F47" s="24">
        <f t="shared" si="10"/>
        <v>0</v>
      </c>
      <c r="G47" s="24">
        <f t="shared" si="10"/>
        <v>40000</v>
      </c>
      <c r="H47" s="24">
        <f t="shared" si="10"/>
        <v>0</v>
      </c>
      <c r="I47" s="24">
        <f t="shared" si="10"/>
        <v>0</v>
      </c>
      <c r="J47" s="24">
        <f>SUM(C47:I47)</f>
        <v>3015542</v>
      </c>
    </row>
    <row r="48" spans="1:10" s="12" customFormat="1" ht="16.5">
      <c r="A48" s="3"/>
      <c r="B48" s="3" t="s">
        <v>76</v>
      </c>
      <c r="C48" s="25">
        <f t="shared" ref="C48:I48" si="11">C49+C57+C85+C89</f>
        <v>2683542</v>
      </c>
      <c r="D48" s="25">
        <f t="shared" si="11"/>
        <v>0</v>
      </c>
      <c r="E48" s="25">
        <f>E49+E57+E85+E89+E95</f>
        <v>292000</v>
      </c>
      <c r="F48" s="25">
        <f t="shared" si="11"/>
        <v>0</v>
      </c>
      <c r="G48" s="25">
        <f t="shared" si="11"/>
        <v>40000</v>
      </c>
      <c r="H48" s="25">
        <f t="shared" si="11"/>
        <v>0</v>
      </c>
      <c r="I48" s="25">
        <f t="shared" si="11"/>
        <v>0</v>
      </c>
      <c r="J48" s="25">
        <f>J49+J57+J85+J89+J95</f>
        <v>3015542</v>
      </c>
    </row>
    <row r="49" spans="1:10" ht="16.5">
      <c r="A49" s="20">
        <v>31</v>
      </c>
      <c r="B49" s="20" t="s">
        <v>2</v>
      </c>
      <c r="C49" s="26">
        <f>C50+C51+C53+C55+C56+C52+C54</f>
        <v>1928622</v>
      </c>
      <c r="D49" s="26">
        <f t="shared" ref="D49:J49" si="12">D50+D51+D53+D55+D56+D52+D54</f>
        <v>0</v>
      </c>
      <c r="E49" s="26">
        <f t="shared" si="12"/>
        <v>65800</v>
      </c>
      <c r="F49" s="26">
        <f t="shared" si="12"/>
        <v>0</v>
      </c>
      <c r="G49" s="26">
        <f t="shared" si="12"/>
        <v>0</v>
      </c>
      <c r="H49" s="26">
        <f t="shared" si="12"/>
        <v>0</v>
      </c>
      <c r="I49" s="26">
        <f t="shared" si="12"/>
        <v>0</v>
      </c>
      <c r="J49" s="26">
        <f t="shared" si="12"/>
        <v>1994422</v>
      </c>
    </row>
    <row r="50" spans="1:10" ht="16.5">
      <c r="A50" s="4">
        <v>3111</v>
      </c>
      <c r="B50" s="5" t="s">
        <v>3</v>
      </c>
      <c r="C50" s="6">
        <v>1608000</v>
      </c>
      <c r="D50" s="27"/>
      <c r="E50" s="27">
        <v>50000</v>
      </c>
      <c r="F50" s="27"/>
      <c r="G50" s="27"/>
      <c r="H50" s="27"/>
      <c r="I50" s="27"/>
      <c r="J50" s="28">
        <f t="shared" ref="J50:J56" si="13">SUM(C50:I50)</f>
        <v>1658000</v>
      </c>
    </row>
    <row r="51" spans="1:10" ht="16.5">
      <c r="A51" s="4">
        <v>3113</v>
      </c>
      <c r="B51" s="5" t="s">
        <v>77</v>
      </c>
      <c r="C51" s="28">
        <v>0</v>
      </c>
      <c r="D51" s="27"/>
      <c r="E51" s="27"/>
      <c r="F51" s="27"/>
      <c r="G51" s="27"/>
      <c r="H51" s="27"/>
      <c r="I51" s="27"/>
      <c r="J51" s="28">
        <f t="shared" si="13"/>
        <v>0</v>
      </c>
    </row>
    <row r="52" spans="1:10" ht="16.5">
      <c r="A52" s="4">
        <v>3114</v>
      </c>
      <c r="B52" s="5" t="s">
        <v>78</v>
      </c>
      <c r="C52" s="28">
        <v>0</v>
      </c>
      <c r="D52" s="27"/>
      <c r="E52" s="27"/>
      <c r="F52" s="27"/>
      <c r="G52" s="27"/>
      <c r="H52" s="27"/>
      <c r="I52" s="27"/>
      <c r="J52" s="28">
        <f t="shared" si="13"/>
        <v>0</v>
      </c>
    </row>
    <row r="53" spans="1:10" ht="16.5">
      <c r="A53" s="4">
        <v>3121</v>
      </c>
      <c r="B53" s="5" t="s">
        <v>4</v>
      </c>
      <c r="C53" s="6">
        <v>60000</v>
      </c>
      <c r="D53" s="27"/>
      <c r="E53" s="27">
        <v>7200</v>
      </c>
      <c r="F53" s="27"/>
      <c r="G53" s="27"/>
      <c r="H53" s="27"/>
      <c r="I53" s="27"/>
      <c r="J53" s="28">
        <f t="shared" si="13"/>
        <v>67200</v>
      </c>
    </row>
    <row r="54" spans="1:10" ht="16.5">
      <c r="A54" s="4">
        <v>3131</v>
      </c>
      <c r="B54" s="5" t="s">
        <v>79</v>
      </c>
      <c r="C54" s="28">
        <v>0</v>
      </c>
      <c r="D54" s="27"/>
      <c r="E54" s="27"/>
      <c r="F54" s="27"/>
      <c r="G54" s="27"/>
      <c r="H54" s="27"/>
      <c r="I54" s="27"/>
      <c r="J54" s="28">
        <f t="shared" si="13"/>
        <v>0</v>
      </c>
    </row>
    <row r="55" spans="1:10" ht="16.5">
      <c r="A55" s="4">
        <v>3132</v>
      </c>
      <c r="B55" s="5" t="s">
        <v>5</v>
      </c>
      <c r="C55" s="6">
        <v>230622</v>
      </c>
      <c r="D55" s="27"/>
      <c r="E55" s="27">
        <v>7750</v>
      </c>
      <c r="F55" s="27"/>
      <c r="G55" s="27"/>
      <c r="H55" s="27"/>
      <c r="I55" s="27"/>
      <c r="J55" s="28">
        <f t="shared" si="13"/>
        <v>238372</v>
      </c>
    </row>
    <row r="56" spans="1:10" ht="16.5">
      <c r="A56" s="4">
        <v>3133</v>
      </c>
      <c r="B56" s="5" t="s">
        <v>6</v>
      </c>
      <c r="C56" s="6">
        <v>30000</v>
      </c>
      <c r="D56" s="27"/>
      <c r="E56" s="27">
        <v>850</v>
      </c>
      <c r="F56" s="27"/>
      <c r="G56" s="27"/>
      <c r="H56" s="27"/>
      <c r="I56" s="27"/>
      <c r="J56" s="28">
        <f t="shared" si="13"/>
        <v>30850</v>
      </c>
    </row>
    <row r="57" spans="1:10" ht="16.5">
      <c r="A57" s="20">
        <v>32</v>
      </c>
      <c r="B57" s="20" t="s">
        <v>7</v>
      </c>
      <c r="C57" s="26">
        <f>C58+C59+C60+C61+C62+C63+C64+C65+C66+C67+C68+C69+C70+C71+C72+C73+C74+C75+C76+C77+C78+C79+C80+C81+C82+C83+C84</f>
        <v>750920</v>
      </c>
      <c r="D57" s="26">
        <f t="shared" ref="D57:J57" si="14">D58+D59+D60+D61+D62+D63+D64+D65+D66+D67+D68+D69+D70+D71+D72+D73+D74+D75+D76+D77+D78+D79+D80+D81+D82+D83+D84</f>
        <v>0</v>
      </c>
      <c r="E57" s="26">
        <f t="shared" si="14"/>
        <v>212200</v>
      </c>
      <c r="F57" s="26">
        <f t="shared" si="14"/>
        <v>0</v>
      </c>
      <c r="G57" s="26">
        <f t="shared" si="14"/>
        <v>40000</v>
      </c>
      <c r="H57" s="26">
        <f t="shared" si="14"/>
        <v>0</v>
      </c>
      <c r="I57" s="26">
        <f t="shared" si="14"/>
        <v>0</v>
      </c>
      <c r="J57" s="26">
        <f t="shared" si="14"/>
        <v>1003120</v>
      </c>
    </row>
    <row r="58" spans="1:10" ht="16.5">
      <c r="A58" s="4">
        <v>3211</v>
      </c>
      <c r="B58" s="5" t="s">
        <v>8</v>
      </c>
      <c r="C58" s="6">
        <v>5000</v>
      </c>
      <c r="D58" s="27"/>
      <c r="E58" s="27">
        <v>7000</v>
      </c>
      <c r="F58" s="27"/>
      <c r="G58" s="27"/>
      <c r="H58" s="27"/>
      <c r="I58" s="27"/>
      <c r="J58" s="28">
        <f t="shared" ref="J58:J84" si="15">SUM(C58:I58)</f>
        <v>12000</v>
      </c>
    </row>
    <row r="59" spans="1:10" ht="16.5">
      <c r="A59" s="4">
        <v>3212</v>
      </c>
      <c r="B59" s="5" t="s">
        <v>9</v>
      </c>
      <c r="C59" s="6">
        <v>68000</v>
      </c>
      <c r="D59" s="27"/>
      <c r="E59" s="27"/>
      <c r="F59" s="27"/>
      <c r="G59" s="27"/>
      <c r="H59" s="27"/>
      <c r="I59" s="27"/>
      <c r="J59" s="28">
        <f t="shared" si="15"/>
        <v>68000</v>
      </c>
    </row>
    <row r="60" spans="1:10" ht="16.5">
      <c r="A60" s="4">
        <v>3213</v>
      </c>
      <c r="B60" s="5" t="s">
        <v>10</v>
      </c>
      <c r="C60" s="6">
        <v>13000</v>
      </c>
      <c r="D60" s="27"/>
      <c r="E60" s="27"/>
      <c r="F60" s="27"/>
      <c r="G60" s="27"/>
      <c r="H60" s="27"/>
      <c r="I60" s="27"/>
      <c r="J60" s="28">
        <f t="shared" si="15"/>
        <v>13000</v>
      </c>
    </row>
    <row r="61" spans="1:10" ht="16.5">
      <c r="A61" s="4">
        <v>3214</v>
      </c>
      <c r="B61" s="5" t="s">
        <v>80</v>
      </c>
      <c r="C61" s="6">
        <v>0</v>
      </c>
      <c r="D61" s="27"/>
      <c r="E61" s="27"/>
      <c r="F61" s="27"/>
      <c r="G61" s="27"/>
      <c r="H61" s="27"/>
      <c r="I61" s="27"/>
      <c r="J61" s="28">
        <f t="shared" si="15"/>
        <v>0</v>
      </c>
    </row>
    <row r="62" spans="1:10" ht="16.5">
      <c r="A62" s="4">
        <v>3221</v>
      </c>
      <c r="B62" s="5" t="s">
        <v>11</v>
      </c>
      <c r="C62" s="6">
        <v>90000</v>
      </c>
      <c r="D62" s="27"/>
      <c r="E62" s="27"/>
      <c r="F62" s="27"/>
      <c r="G62" s="27"/>
      <c r="H62" s="27"/>
      <c r="I62" s="27"/>
      <c r="J62" s="28">
        <f t="shared" si="15"/>
        <v>90000</v>
      </c>
    </row>
    <row r="63" spans="1:10" ht="16.5">
      <c r="A63" s="4">
        <v>3222</v>
      </c>
      <c r="B63" s="5" t="s">
        <v>81</v>
      </c>
      <c r="C63" s="6">
        <v>0</v>
      </c>
      <c r="D63" s="27"/>
      <c r="E63" s="27"/>
      <c r="F63" s="27"/>
      <c r="G63" s="27"/>
      <c r="H63" s="27"/>
      <c r="I63" s="27"/>
      <c r="J63" s="28">
        <f t="shared" si="15"/>
        <v>0</v>
      </c>
    </row>
    <row r="64" spans="1:10" ht="16.5">
      <c r="A64" s="4">
        <v>3223</v>
      </c>
      <c r="B64" s="5" t="s">
        <v>12</v>
      </c>
      <c r="C64" s="6">
        <v>28000</v>
      </c>
      <c r="D64" s="27"/>
      <c r="E64" s="27">
        <v>12000</v>
      </c>
      <c r="F64" s="27"/>
      <c r="G64" s="27">
        <v>3000</v>
      </c>
      <c r="H64" s="27"/>
      <c r="I64" s="27"/>
      <c r="J64" s="28">
        <f t="shared" si="15"/>
        <v>43000</v>
      </c>
    </row>
    <row r="65" spans="1:10" ht="16.5">
      <c r="A65" s="4">
        <v>3224</v>
      </c>
      <c r="B65" s="5" t="s">
        <v>13</v>
      </c>
      <c r="C65" s="6">
        <v>0</v>
      </c>
      <c r="D65" s="27"/>
      <c r="E65" s="27"/>
      <c r="F65" s="27"/>
      <c r="G65" s="27"/>
      <c r="H65" s="27"/>
      <c r="I65" s="27"/>
      <c r="J65" s="28">
        <f t="shared" si="15"/>
        <v>0</v>
      </c>
    </row>
    <row r="66" spans="1:10" ht="16.5">
      <c r="A66" s="4">
        <v>3225</v>
      </c>
      <c r="B66" s="5" t="s">
        <v>14</v>
      </c>
      <c r="C66" s="6">
        <v>1000</v>
      </c>
      <c r="D66" s="27"/>
      <c r="E66" s="27">
        <v>1500</v>
      </c>
      <c r="F66" s="27"/>
      <c r="G66" s="27"/>
      <c r="H66" s="27"/>
      <c r="I66" s="27"/>
      <c r="J66" s="28">
        <f t="shared" si="15"/>
        <v>2500</v>
      </c>
    </row>
    <row r="67" spans="1:10" ht="16.5">
      <c r="A67" s="4">
        <v>3227</v>
      </c>
      <c r="B67" s="5" t="s">
        <v>82</v>
      </c>
      <c r="C67" s="6">
        <v>0</v>
      </c>
      <c r="D67" s="27"/>
      <c r="E67" s="27"/>
      <c r="F67" s="27"/>
      <c r="G67" s="27"/>
      <c r="H67" s="27"/>
      <c r="I67" s="27"/>
      <c r="J67" s="28">
        <f t="shared" si="15"/>
        <v>0</v>
      </c>
    </row>
    <row r="68" spans="1:10" ht="16.5">
      <c r="A68" s="4">
        <v>3231</v>
      </c>
      <c r="B68" s="5" t="s">
        <v>15</v>
      </c>
      <c r="C68" s="6">
        <v>29000</v>
      </c>
      <c r="D68" s="27"/>
      <c r="E68" s="27">
        <v>5000</v>
      </c>
      <c r="F68" s="27"/>
      <c r="G68" s="27">
        <v>1100</v>
      </c>
      <c r="H68" s="27"/>
      <c r="I68" s="27"/>
      <c r="J68" s="28">
        <f t="shared" si="15"/>
        <v>35100</v>
      </c>
    </row>
    <row r="69" spans="1:10" ht="16.5">
      <c r="A69" s="4">
        <v>3232</v>
      </c>
      <c r="B69" s="5" t="s">
        <v>16</v>
      </c>
      <c r="C69" s="6">
        <v>7500</v>
      </c>
      <c r="D69" s="27"/>
      <c r="E69" s="27">
        <v>3000</v>
      </c>
      <c r="F69" s="27"/>
      <c r="G69" s="27"/>
      <c r="H69" s="27"/>
      <c r="I69" s="27"/>
      <c r="J69" s="28">
        <f t="shared" si="15"/>
        <v>10500</v>
      </c>
    </row>
    <row r="70" spans="1:10" ht="16.5">
      <c r="A70" s="4">
        <v>3233</v>
      </c>
      <c r="B70" s="5" t="s">
        <v>17</v>
      </c>
      <c r="C70" s="6">
        <v>11000</v>
      </c>
      <c r="D70" s="27"/>
      <c r="E70" s="27">
        <v>17000</v>
      </c>
      <c r="F70" s="27"/>
      <c r="G70" s="27"/>
      <c r="H70" s="27"/>
      <c r="I70" s="27"/>
      <c r="J70" s="28">
        <f t="shared" si="15"/>
        <v>28000</v>
      </c>
    </row>
    <row r="71" spans="1:10" ht="16.5">
      <c r="A71" s="4">
        <v>3234</v>
      </c>
      <c r="B71" s="5" t="s">
        <v>18</v>
      </c>
      <c r="C71" s="6">
        <v>100000</v>
      </c>
      <c r="D71" s="27"/>
      <c r="E71" s="27"/>
      <c r="F71" s="27"/>
      <c r="G71" s="27"/>
      <c r="H71" s="27"/>
      <c r="I71" s="27"/>
      <c r="J71" s="28">
        <f t="shared" si="15"/>
        <v>100000</v>
      </c>
    </row>
    <row r="72" spans="1:10" ht="16.5">
      <c r="A72" s="4">
        <v>3235</v>
      </c>
      <c r="B72" s="5" t="s">
        <v>19</v>
      </c>
      <c r="C72" s="6">
        <v>2000</v>
      </c>
      <c r="D72" s="27"/>
      <c r="E72" s="27"/>
      <c r="F72" s="27"/>
      <c r="G72" s="27"/>
      <c r="H72" s="27"/>
      <c r="I72" s="27"/>
      <c r="J72" s="28">
        <f t="shared" si="15"/>
        <v>2000</v>
      </c>
    </row>
    <row r="73" spans="1:10" ht="16.5">
      <c r="A73" s="4">
        <v>3236</v>
      </c>
      <c r="B73" s="5" t="s">
        <v>20</v>
      </c>
      <c r="C73" s="6">
        <v>6000</v>
      </c>
      <c r="D73" s="27"/>
      <c r="E73" s="27"/>
      <c r="F73" s="27"/>
      <c r="G73" s="27"/>
      <c r="H73" s="27"/>
      <c r="I73" s="27"/>
      <c r="J73" s="28">
        <f t="shared" si="15"/>
        <v>6000</v>
      </c>
    </row>
    <row r="74" spans="1:10" ht="16.5">
      <c r="A74" s="4">
        <v>3237</v>
      </c>
      <c r="B74" s="5" t="s">
        <v>21</v>
      </c>
      <c r="C74" s="6">
        <v>342420</v>
      </c>
      <c r="D74" s="27"/>
      <c r="E74" s="27">
        <v>144200</v>
      </c>
      <c r="F74" s="27"/>
      <c r="G74" s="27">
        <v>29800</v>
      </c>
      <c r="H74" s="27"/>
      <c r="I74" s="27"/>
      <c r="J74" s="28">
        <f t="shared" si="15"/>
        <v>516420</v>
      </c>
    </row>
    <row r="75" spans="1:10" ht="16.5">
      <c r="A75" s="4">
        <v>3238</v>
      </c>
      <c r="B75" s="5" t="s">
        <v>22</v>
      </c>
      <c r="C75" s="6">
        <v>1000</v>
      </c>
      <c r="D75" s="27"/>
      <c r="E75" s="27"/>
      <c r="F75" s="27"/>
      <c r="G75" s="27"/>
      <c r="H75" s="27"/>
      <c r="I75" s="27"/>
      <c r="J75" s="28">
        <f t="shared" si="15"/>
        <v>1000</v>
      </c>
    </row>
    <row r="76" spans="1:10" ht="16.5">
      <c r="A76" s="4">
        <v>3239</v>
      </c>
      <c r="B76" s="5" t="s">
        <v>23</v>
      </c>
      <c r="C76" s="6">
        <v>8000</v>
      </c>
      <c r="D76" s="27"/>
      <c r="E76" s="27">
        <v>14500</v>
      </c>
      <c r="F76" s="27"/>
      <c r="G76" s="27">
        <v>1100</v>
      </c>
      <c r="H76" s="27"/>
      <c r="I76" s="27"/>
      <c r="J76" s="28">
        <f t="shared" si="15"/>
        <v>23600</v>
      </c>
    </row>
    <row r="77" spans="1:10" ht="16.5">
      <c r="A77" s="4">
        <v>3241</v>
      </c>
      <c r="B77" s="5" t="s">
        <v>83</v>
      </c>
      <c r="C77" s="6">
        <v>0</v>
      </c>
      <c r="D77" s="27"/>
      <c r="E77" s="27">
        <v>3000</v>
      </c>
      <c r="F77" s="27"/>
      <c r="G77" s="27"/>
      <c r="H77" s="27"/>
      <c r="I77" s="27"/>
      <c r="J77" s="28">
        <f t="shared" si="15"/>
        <v>3000</v>
      </c>
    </row>
    <row r="78" spans="1:10" ht="16.5">
      <c r="A78" s="4">
        <v>3291</v>
      </c>
      <c r="B78" s="5" t="s">
        <v>84</v>
      </c>
      <c r="C78" s="6">
        <v>0</v>
      </c>
      <c r="D78" s="27"/>
      <c r="E78" s="27"/>
      <c r="F78" s="27"/>
      <c r="G78" s="27"/>
      <c r="H78" s="27"/>
      <c r="I78" s="27"/>
      <c r="J78" s="28">
        <f t="shared" si="15"/>
        <v>0</v>
      </c>
    </row>
    <row r="79" spans="1:10" ht="16.5">
      <c r="A79" s="4">
        <v>3292</v>
      </c>
      <c r="B79" s="5" t="s">
        <v>24</v>
      </c>
      <c r="C79" s="6">
        <v>11000</v>
      </c>
      <c r="D79" s="27"/>
      <c r="E79" s="27"/>
      <c r="F79" s="27"/>
      <c r="G79" s="27">
        <v>5000</v>
      </c>
      <c r="H79" s="27"/>
      <c r="I79" s="27"/>
      <c r="J79" s="28">
        <f t="shared" si="15"/>
        <v>16000</v>
      </c>
    </row>
    <row r="80" spans="1:10" ht="16.5">
      <c r="A80" s="4">
        <v>3293</v>
      </c>
      <c r="B80" s="5" t="s">
        <v>25</v>
      </c>
      <c r="C80" s="6">
        <v>0</v>
      </c>
      <c r="D80" s="27"/>
      <c r="E80" s="27">
        <v>3000</v>
      </c>
      <c r="F80" s="27"/>
      <c r="G80" s="27"/>
      <c r="H80" s="27"/>
      <c r="I80" s="27"/>
      <c r="J80" s="28">
        <f t="shared" si="15"/>
        <v>3000</v>
      </c>
    </row>
    <row r="81" spans="1:10" ht="16.5">
      <c r="A81" s="4">
        <v>3294</v>
      </c>
      <c r="B81" s="5" t="s">
        <v>26</v>
      </c>
      <c r="C81" s="6">
        <v>26000</v>
      </c>
      <c r="D81" s="27"/>
      <c r="E81" s="27"/>
      <c r="F81" s="27"/>
      <c r="G81" s="27"/>
      <c r="H81" s="27"/>
      <c r="I81" s="27"/>
      <c r="J81" s="28">
        <f t="shared" si="15"/>
        <v>26000</v>
      </c>
    </row>
    <row r="82" spans="1:10" ht="16.5">
      <c r="A82" s="4">
        <v>3295</v>
      </c>
      <c r="B82" s="5" t="s">
        <v>85</v>
      </c>
      <c r="C82" s="6">
        <v>0</v>
      </c>
      <c r="D82" s="27"/>
      <c r="E82" s="27"/>
      <c r="F82" s="27"/>
      <c r="G82" s="27"/>
      <c r="H82" s="27"/>
      <c r="I82" s="27"/>
      <c r="J82" s="28">
        <f t="shared" si="15"/>
        <v>0</v>
      </c>
    </row>
    <row r="83" spans="1:10" ht="16.5">
      <c r="A83" s="4">
        <v>3296</v>
      </c>
      <c r="B83" s="5" t="s">
        <v>86</v>
      </c>
      <c r="C83" s="6">
        <v>0</v>
      </c>
      <c r="D83" s="27"/>
      <c r="E83" s="27"/>
      <c r="F83" s="27"/>
      <c r="G83" s="27"/>
      <c r="H83" s="27"/>
      <c r="I83" s="27"/>
      <c r="J83" s="28">
        <f t="shared" si="15"/>
        <v>0</v>
      </c>
    </row>
    <row r="84" spans="1:10" ht="16.5">
      <c r="A84" s="4">
        <v>3299</v>
      </c>
      <c r="B84" s="5" t="s">
        <v>27</v>
      </c>
      <c r="C84" s="6">
        <v>2000</v>
      </c>
      <c r="D84" s="27"/>
      <c r="E84" s="27">
        <v>2000</v>
      </c>
      <c r="F84" s="27"/>
      <c r="G84" s="27"/>
      <c r="H84" s="27"/>
      <c r="I84" s="27"/>
      <c r="J84" s="28">
        <f t="shared" si="15"/>
        <v>4000</v>
      </c>
    </row>
    <row r="85" spans="1:10" ht="16.5">
      <c r="A85" s="20">
        <v>34</v>
      </c>
      <c r="B85" s="20" t="s">
        <v>28</v>
      </c>
      <c r="C85" s="26">
        <f t="shared" ref="C85:J85" si="16">C86+C87+C88</f>
        <v>4000</v>
      </c>
      <c r="D85" s="26">
        <f t="shared" si="16"/>
        <v>0</v>
      </c>
      <c r="E85" s="26">
        <f t="shared" si="16"/>
        <v>3000</v>
      </c>
      <c r="F85" s="26">
        <f t="shared" si="16"/>
        <v>0</v>
      </c>
      <c r="G85" s="26">
        <f t="shared" si="16"/>
        <v>0</v>
      </c>
      <c r="H85" s="26">
        <f t="shared" si="16"/>
        <v>0</v>
      </c>
      <c r="I85" s="26">
        <f t="shared" si="16"/>
        <v>0</v>
      </c>
      <c r="J85" s="26">
        <f t="shared" si="16"/>
        <v>7000</v>
      </c>
    </row>
    <row r="86" spans="1:10" ht="16.5">
      <c r="A86" s="4">
        <v>3431</v>
      </c>
      <c r="B86" s="5" t="s">
        <v>29</v>
      </c>
      <c r="C86" s="6">
        <v>4000</v>
      </c>
      <c r="D86" s="27"/>
      <c r="E86" s="27">
        <v>3000</v>
      </c>
      <c r="F86" s="27"/>
      <c r="G86" s="27"/>
      <c r="H86" s="27"/>
      <c r="I86" s="27"/>
      <c r="J86" s="28">
        <f>SUM(C86:I86)</f>
        <v>7000</v>
      </c>
    </row>
    <row r="87" spans="1:10" ht="16.5">
      <c r="A87" s="4">
        <v>3432</v>
      </c>
      <c r="B87" s="5" t="s">
        <v>87</v>
      </c>
      <c r="C87" s="28">
        <v>0</v>
      </c>
      <c r="D87" s="27"/>
      <c r="E87" s="27"/>
      <c r="F87" s="27"/>
      <c r="G87" s="27"/>
      <c r="H87" s="27"/>
      <c r="I87" s="27"/>
      <c r="J87" s="28">
        <f>SUM(C87:I87)</f>
        <v>0</v>
      </c>
    </row>
    <row r="88" spans="1:10" ht="16.5">
      <c r="A88" s="4">
        <v>3434</v>
      </c>
      <c r="B88" s="5" t="s">
        <v>88</v>
      </c>
      <c r="C88" s="28">
        <v>0</v>
      </c>
      <c r="D88" s="27"/>
      <c r="E88" s="27"/>
      <c r="F88" s="27"/>
      <c r="G88" s="27"/>
      <c r="H88" s="27"/>
      <c r="I88" s="27"/>
      <c r="J88" s="28">
        <f>SUM(C88:I88)</f>
        <v>0</v>
      </c>
    </row>
    <row r="89" spans="1:10" ht="16.5" hidden="1">
      <c r="A89" s="20">
        <v>54</v>
      </c>
      <c r="B89" s="20"/>
      <c r="C89" s="26">
        <f>C90+C91</f>
        <v>0</v>
      </c>
      <c r="D89" s="26">
        <f>D90+D91</f>
        <v>0</v>
      </c>
      <c r="E89" s="26">
        <f t="shared" ref="E89:I89" si="17">E90+E91</f>
        <v>0</v>
      </c>
      <c r="F89" s="26">
        <f t="shared" si="17"/>
        <v>0</v>
      </c>
      <c r="G89" s="26">
        <f t="shared" si="17"/>
        <v>0</v>
      </c>
      <c r="H89" s="26">
        <f t="shared" si="17"/>
        <v>0</v>
      </c>
      <c r="I89" s="26">
        <f t="shared" si="17"/>
        <v>0</v>
      </c>
      <c r="J89" s="26">
        <f>J90+J91</f>
        <v>0</v>
      </c>
    </row>
    <row r="90" spans="1:10" ht="24" hidden="1">
      <c r="A90" s="4">
        <v>54452</v>
      </c>
      <c r="B90" s="29" t="s">
        <v>89</v>
      </c>
      <c r="C90" s="28"/>
      <c r="D90" s="27"/>
      <c r="E90" s="27"/>
      <c r="F90" s="27"/>
      <c r="G90" s="27"/>
      <c r="H90" s="27"/>
      <c r="I90" s="27"/>
      <c r="J90" s="28">
        <f>SUM(C90:I90)</f>
        <v>0</v>
      </c>
    </row>
    <row r="91" spans="1:10" ht="36" hidden="1">
      <c r="A91" s="4">
        <v>54762</v>
      </c>
      <c r="B91" s="29" t="s">
        <v>90</v>
      </c>
      <c r="C91" s="28"/>
      <c r="D91" s="27"/>
      <c r="E91" s="27"/>
      <c r="F91" s="27"/>
      <c r="G91" s="27"/>
      <c r="H91" s="27"/>
      <c r="I91" s="27"/>
      <c r="J91" s="28">
        <f>SUM(C91:I91)</f>
        <v>0</v>
      </c>
    </row>
    <row r="92" spans="1:10" hidden="1">
      <c r="A92" s="30">
        <v>3433</v>
      </c>
      <c r="B92" s="30" t="s">
        <v>91</v>
      </c>
    </row>
    <row r="93" spans="1:10" hidden="1">
      <c r="A93" s="30">
        <v>3423</v>
      </c>
      <c r="B93" s="30" t="s">
        <v>92</v>
      </c>
    </row>
    <row r="94" spans="1:10" ht="16.5" hidden="1">
      <c r="A94" s="31">
        <v>3112</v>
      </c>
      <c r="B94" s="32" t="s">
        <v>93</v>
      </c>
    </row>
    <row r="95" spans="1:10" ht="19.5" customHeight="1">
      <c r="A95" s="20">
        <v>42</v>
      </c>
      <c r="B95" s="20" t="s">
        <v>102</v>
      </c>
      <c r="C95" s="26">
        <f t="shared" ref="C95:J95" si="18">C96+C97+C98</f>
        <v>0</v>
      </c>
      <c r="D95" s="26">
        <f t="shared" si="18"/>
        <v>0</v>
      </c>
      <c r="E95" s="26">
        <f t="shared" si="18"/>
        <v>11000</v>
      </c>
      <c r="F95" s="26">
        <f t="shared" si="18"/>
        <v>0</v>
      </c>
      <c r="G95" s="26">
        <f t="shared" si="18"/>
        <v>0</v>
      </c>
      <c r="H95" s="26">
        <f t="shared" si="18"/>
        <v>0</v>
      </c>
      <c r="I95" s="26">
        <f t="shared" si="18"/>
        <v>0</v>
      </c>
      <c r="J95" s="26">
        <f t="shared" si="18"/>
        <v>11000</v>
      </c>
    </row>
    <row r="96" spans="1:10" ht="16.5">
      <c r="A96" s="4">
        <v>4221</v>
      </c>
      <c r="B96" s="5" t="s">
        <v>103</v>
      </c>
      <c r="C96" s="28">
        <v>0</v>
      </c>
      <c r="D96" s="27"/>
      <c r="E96" s="27">
        <v>11000</v>
      </c>
      <c r="F96" s="27"/>
      <c r="G96" s="27"/>
      <c r="H96" s="27"/>
      <c r="I96" s="27"/>
      <c r="J96" s="28">
        <f>SUM(C96:I96)</f>
        <v>11000</v>
      </c>
    </row>
  </sheetData>
  <sheetProtection formatCells="0" formatColumns="0" formatRows="0"/>
  <protectedRanges>
    <protectedRange sqref="D48:J88" name="Range2"/>
    <protectedRange sqref="C5:J47" name="Range1"/>
    <protectedRange sqref="D95:J96" name="Range2_1"/>
  </protectedRanges>
  <mergeCells count="9">
    <mergeCell ref="E4:I4"/>
    <mergeCell ref="A47:B47"/>
    <mergeCell ref="B1:J1"/>
    <mergeCell ref="A2:A3"/>
    <mergeCell ref="B2:B3"/>
    <mergeCell ref="C2:C3"/>
    <mergeCell ref="D2:D3"/>
    <mergeCell ref="E2:I2"/>
    <mergeCell ref="J2:J3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6"/>
  <sheetViews>
    <sheetView zoomScaleNormal="100" workbookViewId="0">
      <selection activeCell="A96" sqref="A1:J96"/>
    </sheetView>
  </sheetViews>
  <sheetFormatPr defaultRowHeight="15"/>
  <cols>
    <col min="1" max="1" width="7.5703125" bestFit="1" customWidth="1"/>
    <col min="2" max="2" width="46.85546875" customWidth="1"/>
    <col min="3" max="3" width="11.85546875" customWidth="1"/>
    <col min="4" max="4" width="10.5703125" customWidth="1"/>
    <col min="5" max="5" width="10.140625" bestFit="1" customWidth="1"/>
    <col min="6" max="7" width="10" bestFit="1" customWidth="1"/>
    <col min="8" max="9" width="9.28515625" bestFit="1" customWidth="1"/>
    <col min="10" max="10" width="11.28515625" bestFit="1" customWidth="1"/>
  </cols>
  <sheetData>
    <row r="1" spans="1:10" s="8" customFormat="1" ht="16.5">
      <c r="A1" s="7"/>
      <c r="B1" s="64" t="s">
        <v>97</v>
      </c>
      <c r="C1" s="64"/>
      <c r="D1" s="64"/>
      <c r="E1" s="64"/>
      <c r="F1" s="64"/>
      <c r="G1" s="64"/>
      <c r="H1" s="64"/>
      <c r="I1" s="64"/>
      <c r="J1" s="65"/>
    </row>
    <row r="2" spans="1:10" s="8" customFormat="1" ht="76.5" customHeight="1">
      <c r="A2" s="66" t="s">
        <v>0</v>
      </c>
      <c r="B2" s="66" t="s">
        <v>1</v>
      </c>
      <c r="C2" s="68" t="s">
        <v>30</v>
      </c>
      <c r="D2" s="68" t="s">
        <v>31</v>
      </c>
      <c r="E2" s="70" t="s">
        <v>32</v>
      </c>
      <c r="F2" s="71"/>
      <c r="G2" s="71"/>
      <c r="H2" s="71"/>
      <c r="I2" s="72"/>
      <c r="J2" s="68" t="s">
        <v>33</v>
      </c>
    </row>
    <row r="3" spans="1:10" s="8" customFormat="1" ht="16.5">
      <c r="A3" s="67"/>
      <c r="B3" s="67"/>
      <c r="C3" s="69"/>
      <c r="D3" s="69"/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69"/>
    </row>
    <row r="4" spans="1:10" s="8" customFormat="1" ht="8.25" customHeight="1">
      <c r="A4" s="1">
        <v>1</v>
      </c>
      <c r="B4" s="1">
        <v>2</v>
      </c>
      <c r="C4" s="10">
        <v>3</v>
      </c>
      <c r="D4" s="10">
        <v>4</v>
      </c>
      <c r="E4" s="59">
        <v>5</v>
      </c>
      <c r="F4" s="60"/>
      <c r="G4" s="60"/>
      <c r="H4" s="60"/>
      <c r="I4" s="61"/>
      <c r="J4" s="10" t="s">
        <v>99</v>
      </c>
    </row>
    <row r="5" spans="1:10" s="12" customFormat="1" ht="16.5" customHeight="1">
      <c r="A5" s="2"/>
      <c r="B5" s="3" t="s">
        <v>39</v>
      </c>
      <c r="C5" s="11">
        <f t="shared" ref="C5:J5" si="0">C6+C19+C25+C28+C33+C36+C38+C43</f>
        <v>2692710</v>
      </c>
      <c r="D5" s="11">
        <f t="shared" si="0"/>
        <v>0</v>
      </c>
      <c r="E5" s="11">
        <f t="shared" si="0"/>
        <v>294000</v>
      </c>
      <c r="F5" s="11">
        <f t="shared" si="0"/>
        <v>0</v>
      </c>
      <c r="G5" s="11">
        <f t="shared" si="0"/>
        <v>40000</v>
      </c>
      <c r="H5" s="11">
        <f t="shared" si="0"/>
        <v>0</v>
      </c>
      <c r="I5" s="11">
        <f t="shared" si="0"/>
        <v>0</v>
      </c>
      <c r="J5" s="11">
        <f t="shared" si="0"/>
        <v>3026710</v>
      </c>
    </row>
    <row r="6" spans="1:10" s="12" customFormat="1" ht="16.5" customHeight="1">
      <c r="A6" s="13">
        <v>63</v>
      </c>
      <c r="B6" s="13"/>
      <c r="C6" s="14">
        <f>SUM(C7:C18)</f>
        <v>0</v>
      </c>
      <c r="D6" s="14">
        <f t="shared" ref="D6:I6" si="1">SUM(D7:D18)</f>
        <v>0</v>
      </c>
      <c r="E6" s="14">
        <f t="shared" si="1"/>
        <v>0</v>
      </c>
      <c r="F6" s="14">
        <f t="shared" si="1"/>
        <v>0</v>
      </c>
      <c r="G6" s="14">
        <f t="shared" si="1"/>
        <v>40000</v>
      </c>
      <c r="H6" s="14">
        <f t="shared" si="1"/>
        <v>0</v>
      </c>
      <c r="I6" s="14">
        <f t="shared" si="1"/>
        <v>0</v>
      </c>
      <c r="J6" s="14">
        <f>SUM(J7:J18)</f>
        <v>40000</v>
      </c>
    </row>
    <row r="7" spans="1:10" s="12" customFormat="1" ht="16.5" customHeight="1">
      <c r="A7" s="15">
        <v>6321</v>
      </c>
      <c r="B7" s="16" t="s">
        <v>40</v>
      </c>
      <c r="C7" s="17"/>
      <c r="D7" s="17"/>
      <c r="E7" s="17"/>
      <c r="F7" s="17"/>
      <c r="G7" s="17"/>
      <c r="H7" s="17"/>
      <c r="I7" s="17"/>
      <c r="J7" s="17">
        <f t="shared" ref="J7:J18" si="2">SUM(C7:I7)</f>
        <v>0</v>
      </c>
    </row>
    <row r="8" spans="1:10" s="12" customFormat="1" ht="16.5" customHeight="1">
      <c r="A8" s="15">
        <v>6323</v>
      </c>
      <c r="B8" s="16" t="s">
        <v>41</v>
      </c>
      <c r="C8" s="17"/>
      <c r="D8" s="17"/>
      <c r="E8" s="17"/>
      <c r="F8" s="17"/>
      <c r="G8" s="17"/>
      <c r="H8" s="17"/>
      <c r="I8" s="17"/>
      <c r="J8" s="17">
        <f t="shared" si="2"/>
        <v>0</v>
      </c>
    </row>
    <row r="9" spans="1:10" s="12" customFormat="1" ht="16.5" customHeight="1">
      <c r="A9" s="15">
        <v>6324</v>
      </c>
      <c r="B9" s="16" t="s">
        <v>42</v>
      </c>
      <c r="C9" s="17"/>
      <c r="D9" s="17"/>
      <c r="E9" s="17"/>
      <c r="F9" s="17"/>
      <c r="G9" s="17"/>
      <c r="H9" s="17"/>
      <c r="I9" s="17"/>
      <c r="J9" s="17">
        <f t="shared" si="2"/>
        <v>0</v>
      </c>
    </row>
    <row r="10" spans="1:10" s="12" customFormat="1" ht="16.5" customHeight="1">
      <c r="A10" s="15">
        <v>6331</v>
      </c>
      <c r="B10" s="16" t="s">
        <v>43</v>
      </c>
      <c r="C10" s="17"/>
      <c r="D10" s="17"/>
      <c r="E10" s="17"/>
      <c r="F10" s="17"/>
      <c r="G10" s="17"/>
      <c r="H10" s="17"/>
      <c r="I10" s="17"/>
      <c r="J10" s="17">
        <f t="shared" si="2"/>
        <v>0</v>
      </c>
    </row>
    <row r="11" spans="1:10" s="12" customFormat="1" ht="16.5" customHeight="1">
      <c r="A11" s="15">
        <v>6332</v>
      </c>
      <c r="B11" s="16" t="s">
        <v>44</v>
      </c>
      <c r="C11" s="17"/>
      <c r="D11" s="17"/>
      <c r="E11" s="17"/>
      <c r="F11" s="17"/>
      <c r="G11" s="17"/>
      <c r="H11" s="17"/>
      <c r="I11" s="17"/>
      <c r="J11" s="17">
        <f t="shared" si="2"/>
        <v>0</v>
      </c>
    </row>
    <row r="12" spans="1:10" s="12" customFormat="1" ht="16.5" customHeight="1">
      <c r="A12" s="15">
        <v>6341</v>
      </c>
      <c r="B12" s="16" t="s">
        <v>45</v>
      </c>
      <c r="C12" s="17"/>
      <c r="D12" s="17"/>
      <c r="E12" s="17"/>
      <c r="F12" s="17"/>
      <c r="G12" s="17"/>
      <c r="H12" s="17"/>
      <c r="I12" s="17"/>
      <c r="J12" s="17">
        <f t="shared" si="2"/>
        <v>0</v>
      </c>
    </row>
    <row r="13" spans="1:10" s="12" customFormat="1" ht="16.5" customHeight="1">
      <c r="A13" s="15">
        <v>6361</v>
      </c>
      <c r="B13" s="16" t="s">
        <v>46</v>
      </c>
      <c r="C13" s="17"/>
      <c r="D13" s="17"/>
      <c r="E13" s="17"/>
      <c r="F13" s="17"/>
      <c r="G13" s="17">
        <v>40000</v>
      </c>
      <c r="H13" s="17"/>
      <c r="I13" s="17"/>
      <c r="J13" s="17">
        <f t="shared" si="2"/>
        <v>40000</v>
      </c>
    </row>
    <row r="14" spans="1:10" s="12" customFormat="1" ht="16.5" customHeight="1">
      <c r="A14" s="15">
        <v>6362</v>
      </c>
      <c r="B14" s="18" t="s">
        <v>47</v>
      </c>
      <c r="C14" s="17"/>
      <c r="D14" s="17"/>
      <c r="E14" s="17"/>
      <c r="F14" s="17"/>
      <c r="G14" s="17"/>
      <c r="H14" s="17"/>
      <c r="I14" s="17"/>
      <c r="J14" s="17">
        <f t="shared" si="2"/>
        <v>0</v>
      </c>
    </row>
    <row r="15" spans="1:10" s="12" customFormat="1" ht="16.5" customHeight="1">
      <c r="A15" s="15">
        <v>6381</v>
      </c>
      <c r="B15" s="16" t="s">
        <v>48</v>
      </c>
      <c r="C15" s="17"/>
      <c r="D15" s="17"/>
      <c r="E15" s="17"/>
      <c r="F15" s="17"/>
      <c r="G15" s="17"/>
      <c r="H15" s="17"/>
      <c r="I15" s="17"/>
      <c r="J15" s="17">
        <f t="shared" si="2"/>
        <v>0</v>
      </c>
    </row>
    <row r="16" spans="1:10" s="12" customFormat="1" ht="16.5" customHeight="1">
      <c r="A16" s="15">
        <v>6382</v>
      </c>
      <c r="B16" s="16" t="s">
        <v>49</v>
      </c>
      <c r="C16" s="17"/>
      <c r="D16" s="17"/>
      <c r="E16" s="17"/>
      <c r="F16" s="17"/>
      <c r="G16" s="17"/>
      <c r="H16" s="17"/>
      <c r="I16" s="17"/>
      <c r="J16" s="17">
        <f t="shared" si="2"/>
        <v>0</v>
      </c>
    </row>
    <row r="17" spans="1:10" s="12" customFormat="1" ht="33">
      <c r="A17" s="15">
        <v>6391</v>
      </c>
      <c r="B17" s="16" t="s">
        <v>50</v>
      </c>
      <c r="C17" s="17"/>
      <c r="D17" s="17"/>
      <c r="E17" s="17"/>
      <c r="F17" s="17"/>
      <c r="G17" s="17"/>
      <c r="H17" s="17"/>
      <c r="I17" s="17"/>
      <c r="J17" s="17">
        <f t="shared" si="2"/>
        <v>0</v>
      </c>
    </row>
    <row r="18" spans="1:10" s="12" customFormat="1" ht="33">
      <c r="A18" s="15">
        <v>6392</v>
      </c>
      <c r="B18" s="16" t="s">
        <v>51</v>
      </c>
      <c r="C18" s="17"/>
      <c r="D18" s="17"/>
      <c r="E18" s="17"/>
      <c r="F18" s="17"/>
      <c r="G18" s="17"/>
      <c r="H18" s="17"/>
      <c r="I18" s="17"/>
      <c r="J18" s="17">
        <f t="shared" si="2"/>
        <v>0</v>
      </c>
    </row>
    <row r="19" spans="1:10" s="12" customFormat="1" ht="16.5" customHeight="1">
      <c r="A19" s="13">
        <v>64</v>
      </c>
      <c r="B19" s="13"/>
      <c r="C19" s="14">
        <f t="shared" ref="C19:J19" si="3">SUM(C20:C24)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</row>
    <row r="20" spans="1:10" s="12" customFormat="1" ht="16.5" customHeight="1">
      <c r="A20" s="15">
        <v>6413</v>
      </c>
      <c r="B20" s="16" t="s">
        <v>52</v>
      </c>
      <c r="C20" s="17"/>
      <c r="D20" s="17"/>
      <c r="E20" s="17"/>
      <c r="F20" s="17"/>
      <c r="G20" s="17"/>
      <c r="H20" s="17"/>
      <c r="I20" s="17"/>
      <c r="J20" s="17">
        <f>SUM(C20:I20)</f>
        <v>0</v>
      </c>
    </row>
    <row r="21" spans="1:10" s="12" customFormat="1" ht="16.5" customHeight="1">
      <c r="A21" s="15">
        <v>6414</v>
      </c>
      <c r="B21" s="16" t="s">
        <v>53</v>
      </c>
      <c r="C21" s="17"/>
      <c r="D21" s="17"/>
      <c r="E21" s="17"/>
      <c r="F21" s="17"/>
      <c r="G21" s="17"/>
      <c r="H21" s="17"/>
      <c r="I21" s="17"/>
      <c r="J21" s="17">
        <f>SUM(C21:I21)</f>
        <v>0</v>
      </c>
    </row>
    <row r="22" spans="1:10" s="12" customFormat="1" ht="16.5" customHeight="1">
      <c r="A22" s="15">
        <v>6415</v>
      </c>
      <c r="B22" s="16" t="s">
        <v>54</v>
      </c>
      <c r="C22" s="17"/>
      <c r="D22" s="17"/>
      <c r="E22" s="17"/>
      <c r="F22" s="17"/>
      <c r="G22" s="17"/>
      <c r="H22" s="17"/>
      <c r="I22" s="17"/>
      <c r="J22" s="17">
        <f>SUM(C22:I22)</f>
        <v>0</v>
      </c>
    </row>
    <row r="23" spans="1:10" s="12" customFormat="1" ht="16.5" customHeight="1">
      <c r="A23" s="15">
        <v>6422</v>
      </c>
      <c r="B23" s="16" t="s">
        <v>55</v>
      </c>
      <c r="C23" s="17"/>
      <c r="D23" s="17"/>
      <c r="E23" s="17"/>
      <c r="F23" s="17"/>
      <c r="G23" s="17"/>
      <c r="H23" s="17"/>
      <c r="I23" s="17"/>
      <c r="J23" s="17">
        <f>SUM(C23:I23)</f>
        <v>0</v>
      </c>
    </row>
    <row r="24" spans="1:10" s="12" customFormat="1" ht="16.5" customHeight="1">
      <c r="A24" s="15">
        <v>6429</v>
      </c>
      <c r="B24" s="16" t="s">
        <v>56</v>
      </c>
      <c r="C24" s="17"/>
      <c r="D24" s="17"/>
      <c r="E24" s="17"/>
      <c r="F24" s="17"/>
      <c r="G24" s="17"/>
      <c r="H24" s="17"/>
      <c r="I24" s="17"/>
      <c r="J24" s="17">
        <f>SUM(C24:I24)</f>
        <v>0</v>
      </c>
    </row>
    <row r="25" spans="1:10" s="12" customFormat="1" ht="16.5" customHeight="1">
      <c r="A25" s="13">
        <v>65</v>
      </c>
      <c r="B25" s="13"/>
      <c r="C25" s="14">
        <f>C26</f>
        <v>0</v>
      </c>
      <c r="D25" s="14">
        <f t="shared" ref="D25:I25" si="4">D26</f>
        <v>0</v>
      </c>
      <c r="E25" s="14">
        <f>SUM(E26:E26)</f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>SUM(J26:J26)</f>
        <v>0</v>
      </c>
    </row>
    <row r="26" spans="1:10" s="12" customFormat="1" ht="16.5" customHeight="1">
      <c r="A26" s="15">
        <v>6526</v>
      </c>
      <c r="B26" s="16" t="s">
        <v>57</v>
      </c>
      <c r="C26" s="17"/>
      <c r="D26" s="17"/>
      <c r="E26" s="17"/>
      <c r="F26" s="17"/>
      <c r="G26" s="17"/>
      <c r="H26" s="17"/>
      <c r="I26" s="17"/>
      <c r="J26" s="17">
        <f>SUM(C26:I26)</f>
        <v>0</v>
      </c>
    </row>
    <row r="27" spans="1:10" s="12" customFormat="1" ht="33">
      <c r="A27" s="15">
        <v>6528</v>
      </c>
      <c r="B27" s="16" t="s">
        <v>58</v>
      </c>
      <c r="C27" s="17"/>
      <c r="D27" s="17"/>
      <c r="E27" s="17"/>
      <c r="F27" s="17"/>
      <c r="G27" s="17"/>
      <c r="H27" s="17"/>
      <c r="I27" s="17"/>
      <c r="J27" s="17">
        <f>SUM(C27:I27)</f>
        <v>0</v>
      </c>
    </row>
    <row r="28" spans="1:10" s="12" customFormat="1" ht="16.5" customHeight="1">
      <c r="A28" s="13">
        <v>66</v>
      </c>
      <c r="B28" s="13"/>
      <c r="C28" s="14">
        <f>SUM(C29:C32)</f>
        <v>0</v>
      </c>
      <c r="D28" s="14">
        <f t="shared" ref="D28:I28" si="5">SUM(D29:D32)</f>
        <v>0</v>
      </c>
      <c r="E28" s="14">
        <f t="shared" si="5"/>
        <v>294000</v>
      </c>
      <c r="F28" s="14">
        <f t="shared" si="5"/>
        <v>0</v>
      </c>
      <c r="G28" s="14">
        <f t="shared" si="5"/>
        <v>0</v>
      </c>
      <c r="H28" s="14">
        <f t="shared" si="5"/>
        <v>0</v>
      </c>
      <c r="I28" s="14">
        <f t="shared" si="5"/>
        <v>0</v>
      </c>
      <c r="J28" s="14">
        <f>SUM(J29:J32)</f>
        <v>294000</v>
      </c>
    </row>
    <row r="29" spans="1:10" s="12" customFormat="1" ht="16.5" customHeight="1">
      <c r="A29" s="15">
        <v>6614</v>
      </c>
      <c r="B29" s="16" t="s">
        <v>59</v>
      </c>
      <c r="C29" s="17"/>
      <c r="D29" s="17"/>
      <c r="E29" s="17">
        <v>24000</v>
      </c>
      <c r="F29" s="17"/>
      <c r="G29" s="17"/>
      <c r="H29" s="17"/>
      <c r="I29" s="17"/>
      <c r="J29" s="17">
        <f>SUM(C29:I29)</f>
        <v>24000</v>
      </c>
    </row>
    <row r="30" spans="1:10" s="12" customFormat="1" ht="16.5" customHeight="1">
      <c r="A30" s="15">
        <v>6615</v>
      </c>
      <c r="B30" s="16" t="s">
        <v>60</v>
      </c>
      <c r="C30" s="17"/>
      <c r="D30" s="17"/>
      <c r="E30" s="17">
        <v>270000</v>
      </c>
      <c r="F30" s="17"/>
      <c r="G30" s="17"/>
      <c r="H30" s="17"/>
      <c r="I30" s="17"/>
      <c r="J30" s="17">
        <f>SUM(C30:I30)</f>
        <v>270000</v>
      </c>
    </row>
    <row r="31" spans="1:10" s="12" customFormat="1" ht="16.5" customHeight="1">
      <c r="A31" s="19">
        <v>6631</v>
      </c>
      <c r="B31" s="16" t="s">
        <v>61</v>
      </c>
      <c r="C31" s="17"/>
      <c r="D31" s="17"/>
      <c r="E31" s="17"/>
      <c r="F31" s="17"/>
      <c r="G31" s="17"/>
      <c r="H31" s="17"/>
      <c r="I31" s="17"/>
      <c r="J31" s="17">
        <f>SUM(C31:I31)</f>
        <v>0</v>
      </c>
    </row>
    <row r="32" spans="1:10" s="12" customFormat="1" ht="16.5" customHeight="1">
      <c r="A32" s="19">
        <v>6632</v>
      </c>
      <c r="B32" s="16" t="s">
        <v>62</v>
      </c>
      <c r="C32" s="17"/>
      <c r="D32" s="17"/>
      <c r="E32" s="17"/>
      <c r="F32" s="17"/>
      <c r="G32" s="17"/>
      <c r="H32" s="17"/>
      <c r="I32" s="17"/>
      <c r="J32" s="17">
        <f>SUM(C32:I32)</f>
        <v>0</v>
      </c>
    </row>
    <row r="33" spans="1:10" s="12" customFormat="1" ht="16.5" customHeight="1">
      <c r="A33" s="20">
        <v>67</v>
      </c>
      <c r="B33" s="21"/>
      <c r="C33" s="14">
        <f t="shared" ref="C33:J33" si="6">SUM(C34:C35)</f>
        <v>2692710</v>
      </c>
      <c r="D33" s="14">
        <f t="shared" si="6"/>
        <v>0</v>
      </c>
      <c r="E33" s="14">
        <f t="shared" si="6"/>
        <v>0</v>
      </c>
      <c r="F33" s="14">
        <f t="shared" si="6"/>
        <v>0</v>
      </c>
      <c r="G33" s="14">
        <f t="shared" si="6"/>
        <v>0</v>
      </c>
      <c r="H33" s="14">
        <f t="shared" si="6"/>
        <v>0</v>
      </c>
      <c r="I33" s="14">
        <f t="shared" si="6"/>
        <v>0</v>
      </c>
      <c r="J33" s="14">
        <f t="shared" si="6"/>
        <v>2692710</v>
      </c>
    </row>
    <row r="34" spans="1:10" s="12" customFormat="1" ht="16.5" customHeight="1">
      <c r="A34" s="19">
        <v>6711</v>
      </c>
      <c r="B34" s="22" t="s">
        <v>63</v>
      </c>
      <c r="C34" s="17">
        <v>1937790</v>
      </c>
      <c r="D34" s="17"/>
      <c r="E34" s="17"/>
      <c r="F34" s="17"/>
      <c r="G34" s="17"/>
      <c r="H34" s="17"/>
      <c r="I34" s="17"/>
      <c r="J34" s="17">
        <f>SUM(C34:I34)</f>
        <v>1937790</v>
      </c>
    </row>
    <row r="35" spans="1:10" s="12" customFormat="1" ht="16.5" customHeight="1">
      <c r="A35" s="19">
        <v>6711</v>
      </c>
      <c r="B35" s="22" t="s">
        <v>64</v>
      </c>
      <c r="C35" s="17">
        <v>754920</v>
      </c>
      <c r="D35" s="17"/>
      <c r="E35" s="17"/>
      <c r="F35" s="17"/>
      <c r="G35" s="17"/>
      <c r="H35" s="17"/>
      <c r="I35" s="17"/>
      <c r="J35" s="17">
        <f>SUM(C35:I35)</f>
        <v>754920</v>
      </c>
    </row>
    <row r="36" spans="1:10" s="12" customFormat="1" ht="16.5" customHeight="1">
      <c r="A36" s="20">
        <v>68</v>
      </c>
      <c r="B36" s="21"/>
      <c r="C36" s="14">
        <f>C37</f>
        <v>0</v>
      </c>
      <c r="D36" s="14">
        <f t="shared" ref="D36:J36" si="7">D37</f>
        <v>0</v>
      </c>
      <c r="E36" s="14">
        <f t="shared" si="7"/>
        <v>0</v>
      </c>
      <c r="F36" s="14">
        <f t="shared" si="7"/>
        <v>0</v>
      </c>
      <c r="G36" s="14">
        <f t="shared" si="7"/>
        <v>0</v>
      </c>
      <c r="H36" s="14">
        <f t="shared" si="7"/>
        <v>0</v>
      </c>
      <c r="I36" s="14">
        <f t="shared" si="7"/>
        <v>0</v>
      </c>
      <c r="J36" s="14">
        <f t="shared" si="7"/>
        <v>0</v>
      </c>
    </row>
    <row r="37" spans="1:10" s="12" customFormat="1" ht="16.5" customHeight="1">
      <c r="A37" s="19">
        <v>6831</v>
      </c>
      <c r="B37" s="22" t="s">
        <v>65</v>
      </c>
      <c r="C37" s="17"/>
      <c r="D37" s="17"/>
      <c r="E37" s="17"/>
      <c r="F37" s="17"/>
      <c r="G37" s="17"/>
      <c r="H37" s="17"/>
      <c r="I37" s="17"/>
      <c r="J37" s="17">
        <f>SUM(C37:I37)</f>
        <v>0</v>
      </c>
    </row>
    <row r="38" spans="1:10" s="12" customFormat="1" ht="16.5" customHeight="1">
      <c r="A38" s="13">
        <v>72</v>
      </c>
      <c r="B38" s="23"/>
      <c r="C38" s="14">
        <f>C39+C40+C41+C42</f>
        <v>0</v>
      </c>
      <c r="D38" s="14">
        <f t="shared" ref="D38:I38" si="8">D39+D40+D41+D42</f>
        <v>0</v>
      </c>
      <c r="E38" s="14">
        <f t="shared" si="8"/>
        <v>0</v>
      </c>
      <c r="F38" s="14">
        <f t="shared" si="8"/>
        <v>0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>J39+J40+J41+J42</f>
        <v>0</v>
      </c>
    </row>
    <row r="39" spans="1:10" s="12" customFormat="1" ht="16.5" customHeight="1">
      <c r="A39" s="15">
        <v>7211</v>
      </c>
      <c r="B39" s="16" t="s">
        <v>66</v>
      </c>
      <c r="C39" s="17"/>
      <c r="D39" s="17"/>
      <c r="E39" s="17"/>
      <c r="F39" s="17"/>
      <c r="G39" s="17"/>
      <c r="H39" s="17"/>
      <c r="I39" s="17"/>
      <c r="J39" s="17">
        <f>SUM(C39:I39)</f>
        <v>0</v>
      </c>
    </row>
    <row r="40" spans="1:10" s="12" customFormat="1" ht="16.5" customHeight="1">
      <c r="A40" s="15">
        <v>7221</v>
      </c>
      <c r="B40" s="16" t="s">
        <v>67</v>
      </c>
      <c r="C40" s="17"/>
      <c r="D40" s="17"/>
      <c r="E40" s="17"/>
      <c r="F40" s="17"/>
      <c r="G40" s="17"/>
      <c r="H40" s="17"/>
      <c r="I40" s="17"/>
      <c r="J40" s="17">
        <f>SUM(C40:I40)</f>
        <v>0</v>
      </c>
    </row>
    <row r="41" spans="1:10" s="12" customFormat="1" ht="16.5" customHeight="1">
      <c r="A41" s="15">
        <v>7231</v>
      </c>
      <c r="B41" s="16" t="s">
        <v>68</v>
      </c>
      <c r="C41" s="17"/>
      <c r="D41" s="17"/>
      <c r="E41" s="17"/>
      <c r="F41" s="17"/>
      <c r="G41" s="17"/>
      <c r="H41" s="17"/>
      <c r="I41" s="17"/>
      <c r="J41" s="17">
        <f>SUM(C41:I41)</f>
        <v>0</v>
      </c>
    </row>
    <row r="42" spans="1:10" s="12" customFormat="1" ht="16.5" customHeight="1">
      <c r="A42" s="15">
        <v>7241</v>
      </c>
      <c r="B42" s="16" t="s">
        <v>69</v>
      </c>
      <c r="C42" s="17"/>
      <c r="D42" s="17"/>
      <c r="E42" s="17"/>
      <c r="F42" s="17"/>
      <c r="G42" s="17"/>
      <c r="H42" s="17"/>
      <c r="I42" s="17"/>
      <c r="J42" s="17">
        <f>SUM(C42:I42)</f>
        <v>0</v>
      </c>
    </row>
    <row r="43" spans="1:10" s="12" customFormat="1" ht="16.5" customHeight="1">
      <c r="A43" s="20">
        <v>92</v>
      </c>
      <c r="B43" s="21"/>
      <c r="C43" s="14">
        <f>C44</f>
        <v>0</v>
      </c>
      <c r="D43" s="14">
        <f t="shared" ref="D43:I43" si="9">D44</f>
        <v>0</v>
      </c>
      <c r="E43" s="14">
        <f t="shared" si="9"/>
        <v>0</v>
      </c>
      <c r="F43" s="14">
        <f t="shared" si="9"/>
        <v>0</v>
      </c>
      <c r="G43" s="14">
        <f t="shared" si="9"/>
        <v>0</v>
      </c>
      <c r="H43" s="14">
        <f t="shared" si="9"/>
        <v>0</v>
      </c>
      <c r="I43" s="14">
        <f t="shared" si="9"/>
        <v>0</v>
      </c>
      <c r="J43" s="14">
        <f>J44</f>
        <v>0</v>
      </c>
    </row>
    <row r="44" spans="1:10" s="12" customFormat="1" ht="16.5" customHeight="1">
      <c r="A44" s="15">
        <v>9221</v>
      </c>
      <c r="B44" s="16" t="s">
        <v>101</v>
      </c>
      <c r="C44" s="17"/>
      <c r="D44" s="17"/>
      <c r="E44" s="17"/>
      <c r="F44" s="17"/>
      <c r="G44" s="17"/>
      <c r="H44" s="17"/>
      <c r="I44" s="17"/>
      <c r="J44" s="17">
        <f>SUM(C44:I44)</f>
        <v>0</v>
      </c>
    </row>
    <row r="45" spans="1:10" s="12" customFormat="1" ht="16.5" customHeight="1">
      <c r="A45" s="15" t="s">
        <v>71</v>
      </c>
      <c r="B45" s="16" t="s">
        <v>72</v>
      </c>
      <c r="C45" s="17">
        <v>0</v>
      </c>
      <c r="D45" s="17"/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f>SUM(C45:I45)</f>
        <v>0</v>
      </c>
    </row>
    <row r="46" spans="1:10" s="12" customFormat="1" ht="16.5" customHeight="1">
      <c r="A46" s="15" t="s">
        <v>73</v>
      </c>
      <c r="B46" s="16" t="s">
        <v>74</v>
      </c>
      <c r="C46" s="17">
        <v>0</v>
      </c>
      <c r="D46" s="17"/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SUM(C46:I46)</f>
        <v>0</v>
      </c>
    </row>
    <row r="47" spans="1:10" s="12" customFormat="1" ht="30" customHeight="1">
      <c r="A47" s="62" t="s">
        <v>98</v>
      </c>
      <c r="B47" s="63"/>
      <c r="C47" s="24">
        <f t="shared" ref="C47:I47" si="10">C6+C19+C25+C28+C33+C36</f>
        <v>2692710</v>
      </c>
      <c r="D47" s="24">
        <f t="shared" si="10"/>
        <v>0</v>
      </c>
      <c r="E47" s="24">
        <f t="shared" si="10"/>
        <v>294000</v>
      </c>
      <c r="F47" s="24">
        <f t="shared" si="10"/>
        <v>0</v>
      </c>
      <c r="G47" s="24">
        <f t="shared" si="10"/>
        <v>40000</v>
      </c>
      <c r="H47" s="24">
        <f t="shared" si="10"/>
        <v>0</v>
      </c>
      <c r="I47" s="24">
        <f t="shared" si="10"/>
        <v>0</v>
      </c>
      <c r="J47" s="24">
        <f>SUM(C47:I47)</f>
        <v>3026710</v>
      </c>
    </row>
    <row r="48" spans="1:10" s="12" customFormat="1" ht="16.5">
      <c r="A48" s="3"/>
      <c r="B48" s="3" t="s">
        <v>76</v>
      </c>
      <c r="C48" s="25">
        <f t="shared" ref="C48:I48" si="11">C49+C57+C85+C89</f>
        <v>2692710</v>
      </c>
      <c r="D48" s="25">
        <f t="shared" si="11"/>
        <v>0</v>
      </c>
      <c r="E48" s="25">
        <f>E49+E57+E85+E89+E95</f>
        <v>294000</v>
      </c>
      <c r="F48" s="25">
        <f t="shared" si="11"/>
        <v>0</v>
      </c>
      <c r="G48" s="25">
        <f t="shared" si="11"/>
        <v>40000</v>
      </c>
      <c r="H48" s="25">
        <f t="shared" si="11"/>
        <v>0</v>
      </c>
      <c r="I48" s="25">
        <f t="shared" si="11"/>
        <v>0</v>
      </c>
      <c r="J48" s="25">
        <f>J49+J57+J85+J89+J95</f>
        <v>3026710</v>
      </c>
    </row>
    <row r="49" spans="1:10" ht="16.5">
      <c r="A49" s="20">
        <v>31</v>
      </c>
      <c r="B49" s="20" t="s">
        <v>2</v>
      </c>
      <c r="C49" s="26">
        <f>C50+C51+C53+C55+C56+C52+C54</f>
        <v>1937790</v>
      </c>
      <c r="D49" s="26">
        <f t="shared" ref="D49:J49" si="12">D50+D51+D53+D55+D56+D52+D54</f>
        <v>0</v>
      </c>
      <c r="E49" s="26">
        <f t="shared" si="12"/>
        <v>65800</v>
      </c>
      <c r="F49" s="26">
        <f t="shared" si="12"/>
        <v>0</v>
      </c>
      <c r="G49" s="26">
        <f t="shared" si="12"/>
        <v>0</v>
      </c>
      <c r="H49" s="26">
        <f t="shared" si="12"/>
        <v>0</v>
      </c>
      <c r="I49" s="26">
        <f t="shared" si="12"/>
        <v>0</v>
      </c>
      <c r="J49" s="26">
        <f t="shared" si="12"/>
        <v>2003590</v>
      </c>
    </row>
    <row r="50" spans="1:10" ht="16.5">
      <c r="A50" s="4">
        <v>3111</v>
      </c>
      <c r="B50" s="5" t="s">
        <v>3</v>
      </c>
      <c r="C50" s="6">
        <v>1618000</v>
      </c>
      <c r="D50" s="27"/>
      <c r="E50" s="27">
        <v>50000</v>
      </c>
      <c r="F50" s="27"/>
      <c r="G50" s="27"/>
      <c r="H50" s="27"/>
      <c r="I50" s="27"/>
      <c r="J50" s="28">
        <f t="shared" ref="J50:J56" si="13">SUM(C50:I50)</f>
        <v>1668000</v>
      </c>
    </row>
    <row r="51" spans="1:10" ht="16.5">
      <c r="A51" s="4">
        <v>3113</v>
      </c>
      <c r="B51" s="5" t="s">
        <v>77</v>
      </c>
      <c r="C51" s="28">
        <v>0</v>
      </c>
      <c r="D51" s="27"/>
      <c r="E51" s="27"/>
      <c r="F51" s="27"/>
      <c r="G51" s="27"/>
      <c r="H51" s="27"/>
      <c r="I51" s="27"/>
      <c r="J51" s="28">
        <f t="shared" si="13"/>
        <v>0</v>
      </c>
    </row>
    <row r="52" spans="1:10" ht="16.5">
      <c r="A52" s="4">
        <v>3114</v>
      </c>
      <c r="B52" s="5" t="s">
        <v>78</v>
      </c>
      <c r="C52" s="28">
        <v>0</v>
      </c>
      <c r="D52" s="27"/>
      <c r="E52" s="27"/>
      <c r="F52" s="27"/>
      <c r="G52" s="27"/>
      <c r="H52" s="27"/>
      <c r="I52" s="27"/>
      <c r="J52" s="28">
        <f t="shared" si="13"/>
        <v>0</v>
      </c>
    </row>
    <row r="53" spans="1:10" ht="16.5">
      <c r="A53" s="4">
        <v>3121</v>
      </c>
      <c r="B53" s="5" t="s">
        <v>4</v>
      </c>
      <c r="C53" s="6">
        <v>54790</v>
      </c>
      <c r="D53" s="27"/>
      <c r="E53" s="27">
        <v>7200</v>
      </c>
      <c r="F53" s="27"/>
      <c r="G53" s="27"/>
      <c r="H53" s="27"/>
      <c r="I53" s="27"/>
      <c r="J53" s="28">
        <f t="shared" si="13"/>
        <v>61990</v>
      </c>
    </row>
    <row r="54" spans="1:10" ht="16.5">
      <c r="A54" s="4">
        <v>3131</v>
      </c>
      <c r="B54" s="5" t="s">
        <v>79</v>
      </c>
      <c r="C54" s="28">
        <v>0</v>
      </c>
      <c r="D54" s="27"/>
      <c r="E54" s="27"/>
      <c r="F54" s="27"/>
      <c r="G54" s="27"/>
      <c r="H54" s="27"/>
      <c r="I54" s="27"/>
      <c r="J54" s="28">
        <f t="shared" si="13"/>
        <v>0</v>
      </c>
    </row>
    <row r="55" spans="1:10" ht="16.5">
      <c r="A55" s="4">
        <v>3132</v>
      </c>
      <c r="B55" s="5" t="s">
        <v>5</v>
      </c>
      <c r="C55" s="6">
        <v>235000</v>
      </c>
      <c r="D55" s="27"/>
      <c r="E55" s="27">
        <v>7750</v>
      </c>
      <c r="F55" s="27"/>
      <c r="G55" s="27"/>
      <c r="H55" s="27"/>
      <c r="I55" s="27"/>
      <c r="J55" s="28">
        <f t="shared" si="13"/>
        <v>242750</v>
      </c>
    </row>
    <row r="56" spans="1:10" ht="16.5">
      <c r="A56" s="4">
        <v>3133</v>
      </c>
      <c r="B56" s="5" t="s">
        <v>6</v>
      </c>
      <c r="C56" s="6">
        <v>30000</v>
      </c>
      <c r="D56" s="27"/>
      <c r="E56" s="27">
        <v>850</v>
      </c>
      <c r="F56" s="27"/>
      <c r="G56" s="27"/>
      <c r="H56" s="27"/>
      <c r="I56" s="27"/>
      <c r="J56" s="28">
        <f t="shared" si="13"/>
        <v>30850</v>
      </c>
    </row>
    <row r="57" spans="1:10" ht="16.5">
      <c r="A57" s="20">
        <v>32</v>
      </c>
      <c r="B57" s="20" t="s">
        <v>7</v>
      </c>
      <c r="C57" s="26">
        <f>C58+C59+C60+C61+C62+C63+C64+C65+C66+C67+C68+C69+C70+C71+C72+C73+C74+C75+C76+C77+C78+C79+C80+C81+C82+C83+C84</f>
        <v>750920</v>
      </c>
      <c r="D57" s="26">
        <f t="shared" ref="D57:J57" si="14">D58+D59+D60+D61+D62+D63+D64+D65+D66+D67+D68+D69+D70+D71+D72+D73+D74+D75+D76+D77+D78+D79+D80+D81+D82+D83+D84</f>
        <v>0</v>
      </c>
      <c r="E57" s="26">
        <f t="shared" si="14"/>
        <v>215200</v>
      </c>
      <c r="F57" s="26">
        <f t="shared" si="14"/>
        <v>0</v>
      </c>
      <c r="G57" s="26">
        <f t="shared" si="14"/>
        <v>40000</v>
      </c>
      <c r="H57" s="26">
        <f t="shared" si="14"/>
        <v>0</v>
      </c>
      <c r="I57" s="26">
        <f t="shared" si="14"/>
        <v>0</v>
      </c>
      <c r="J57" s="26">
        <f t="shared" si="14"/>
        <v>1006120</v>
      </c>
    </row>
    <row r="58" spans="1:10" ht="16.5">
      <c r="A58" s="4">
        <v>3211</v>
      </c>
      <c r="B58" s="5" t="s">
        <v>8</v>
      </c>
      <c r="C58" s="6">
        <v>5000</v>
      </c>
      <c r="D58" s="27"/>
      <c r="E58" s="27">
        <v>7000</v>
      </c>
      <c r="F58" s="27"/>
      <c r="G58" s="27"/>
      <c r="H58" s="27"/>
      <c r="I58" s="27"/>
      <c r="J58" s="28">
        <f t="shared" ref="J58:J84" si="15">SUM(C58:I58)</f>
        <v>12000</v>
      </c>
    </row>
    <row r="59" spans="1:10" ht="16.5">
      <c r="A59" s="4">
        <v>3212</v>
      </c>
      <c r="B59" s="5" t="s">
        <v>9</v>
      </c>
      <c r="C59" s="6">
        <v>68000</v>
      </c>
      <c r="D59" s="27"/>
      <c r="E59" s="27"/>
      <c r="F59" s="27"/>
      <c r="G59" s="27"/>
      <c r="H59" s="27"/>
      <c r="I59" s="27"/>
      <c r="J59" s="28">
        <f t="shared" si="15"/>
        <v>68000</v>
      </c>
    </row>
    <row r="60" spans="1:10" ht="16.5">
      <c r="A60" s="4">
        <v>3213</v>
      </c>
      <c r="B60" s="5" t="s">
        <v>10</v>
      </c>
      <c r="C60" s="6">
        <v>13000</v>
      </c>
      <c r="D60" s="27"/>
      <c r="E60" s="27"/>
      <c r="F60" s="27"/>
      <c r="G60" s="27"/>
      <c r="H60" s="27"/>
      <c r="I60" s="27"/>
      <c r="J60" s="28">
        <f t="shared" si="15"/>
        <v>13000</v>
      </c>
    </row>
    <row r="61" spans="1:10" ht="16.5">
      <c r="A61" s="4">
        <v>3214</v>
      </c>
      <c r="B61" s="5" t="s">
        <v>80</v>
      </c>
      <c r="C61" s="6">
        <v>0</v>
      </c>
      <c r="D61" s="27"/>
      <c r="E61" s="27"/>
      <c r="F61" s="27"/>
      <c r="G61" s="27"/>
      <c r="H61" s="27"/>
      <c r="I61" s="27"/>
      <c r="J61" s="28">
        <f t="shared" si="15"/>
        <v>0</v>
      </c>
    </row>
    <row r="62" spans="1:10" ht="16.5">
      <c r="A62" s="4">
        <v>3221</v>
      </c>
      <c r="B62" s="5" t="s">
        <v>11</v>
      </c>
      <c r="C62" s="6">
        <v>90000</v>
      </c>
      <c r="D62" s="27"/>
      <c r="E62" s="27"/>
      <c r="F62" s="27"/>
      <c r="G62" s="27"/>
      <c r="H62" s="27"/>
      <c r="I62" s="27"/>
      <c r="J62" s="28">
        <f t="shared" si="15"/>
        <v>90000</v>
      </c>
    </row>
    <row r="63" spans="1:10" ht="16.5">
      <c r="A63" s="4">
        <v>3222</v>
      </c>
      <c r="B63" s="5" t="s">
        <v>81</v>
      </c>
      <c r="C63" s="6">
        <v>0</v>
      </c>
      <c r="D63" s="27"/>
      <c r="E63" s="27"/>
      <c r="F63" s="27"/>
      <c r="G63" s="27"/>
      <c r="H63" s="27"/>
      <c r="I63" s="27"/>
      <c r="J63" s="28">
        <f t="shared" si="15"/>
        <v>0</v>
      </c>
    </row>
    <row r="64" spans="1:10" ht="16.5">
      <c r="A64" s="4">
        <v>3223</v>
      </c>
      <c r="B64" s="5" t="s">
        <v>12</v>
      </c>
      <c r="C64" s="6">
        <v>28000</v>
      </c>
      <c r="D64" s="27"/>
      <c r="E64" s="27">
        <v>12000</v>
      </c>
      <c r="F64" s="27"/>
      <c r="G64" s="27">
        <v>3000</v>
      </c>
      <c r="H64" s="27"/>
      <c r="I64" s="27"/>
      <c r="J64" s="28">
        <f t="shared" si="15"/>
        <v>43000</v>
      </c>
    </row>
    <row r="65" spans="1:10" ht="16.5">
      <c r="A65" s="4">
        <v>3224</v>
      </c>
      <c r="B65" s="5" t="s">
        <v>13</v>
      </c>
      <c r="C65" s="6">
        <v>0</v>
      </c>
      <c r="D65" s="27"/>
      <c r="E65" s="27"/>
      <c r="F65" s="27"/>
      <c r="G65" s="27"/>
      <c r="H65" s="27"/>
      <c r="I65" s="27"/>
      <c r="J65" s="28">
        <f t="shared" si="15"/>
        <v>0</v>
      </c>
    </row>
    <row r="66" spans="1:10" ht="16.5">
      <c r="A66" s="4">
        <v>3225</v>
      </c>
      <c r="B66" s="5" t="s">
        <v>14</v>
      </c>
      <c r="C66" s="6">
        <v>1000</v>
      </c>
      <c r="D66" s="27"/>
      <c r="E66" s="27">
        <v>1500</v>
      </c>
      <c r="F66" s="27"/>
      <c r="G66" s="27"/>
      <c r="H66" s="27"/>
      <c r="I66" s="27"/>
      <c r="J66" s="28">
        <f t="shared" si="15"/>
        <v>2500</v>
      </c>
    </row>
    <row r="67" spans="1:10" ht="16.5">
      <c r="A67" s="4">
        <v>3227</v>
      </c>
      <c r="B67" s="5" t="s">
        <v>82</v>
      </c>
      <c r="C67" s="6">
        <v>0</v>
      </c>
      <c r="D67" s="27"/>
      <c r="E67" s="27"/>
      <c r="F67" s="27"/>
      <c r="G67" s="27"/>
      <c r="H67" s="27"/>
      <c r="I67" s="27"/>
      <c r="J67" s="28">
        <f t="shared" si="15"/>
        <v>0</v>
      </c>
    </row>
    <row r="68" spans="1:10" ht="16.5">
      <c r="A68" s="4">
        <v>3231</v>
      </c>
      <c r="B68" s="5" t="s">
        <v>15</v>
      </c>
      <c r="C68" s="6">
        <v>29000</v>
      </c>
      <c r="D68" s="27"/>
      <c r="E68" s="27">
        <v>5000</v>
      </c>
      <c r="F68" s="27"/>
      <c r="G68" s="27">
        <v>1100</v>
      </c>
      <c r="H68" s="27"/>
      <c r="I68" s="27"/>
      <c r="J68" s="28">
        <f t="shared" si="15"/>
        <v>35100</v>
      </c>
    </row>
    <row r="69" spans="1:10" ht="16.5">
      <c r="A69" s="4">
        <v>3232</v>
      </c>
      <c r="B69" s="5" t="s">
        <v>16</v>
      </c>
      <c r="C69" s="6">
        <v>7500</v>
      </c>
      <c r="D69" s="27"/>
      <c r="E69" s="27">
        <v>3000</v>
      </c>
      <c r="F69" s="27"/>
      <c r="G69" s="27"/>
      <c r="H69" s="27"/>
      <c r="I69" s="27"/>
      <c r="J69" s="28">
        <f t="shared" si="15"/>
        <v>10500</v>
      </c>
    </row>
    <row r="70" spans="1:10" ht="16.5">
      <c r="A70" s="4">
        <v>3233</v>
      </c>
      <c r="B70" s="5" t="s">
        <v>17</v>
      </c>
      <c r="C70" s="6">
        <v>11000</v>
      </c>
      <c r="D70" s="27"/>
      <c r="E70" s="27">
        <v>17000</v>
      </c>
      <c r="F70" s="27"/>
      <c r="G70" s="27"/>
      <c r="H70" s="27"/>
      <c r="I70" s="27"/>
      <c r="J70" s="28">
        <f t="shared" si="15"/>
        <v>28000</v>
      </c>
    </row>
    <row r="71" spans="1:10" ht="16.5">
      <c r="A71" s="4">
        <v>3234</v>
      </c>
      <c r="B71" s="5" t="s">
        <v>18</v>
      </c>
      <c r="C71" s="6">
        <v>100000</v>
      </c>
      <c r="D71" s="27"/>
      <c r="E71" s="27"/>
      <c r="F71" s="27"/>
      <c r="G71" s="27"/>
      <c r="H71" s="27"/>
      <c r="I71" s="27"/>
      <c r="J71" s="28">
        <f t="shared" si="15"/>
        <v>100000</v>
      </c>
    </row>
    <row r="72" spans="1:10" ht="16.5">
      <c r="A72" s="4">
        <v>3235</v>
      </c>
      <c r="B72" s="5" t="s">
        <v>19</v>
      </c>
      <c r="C72" s="6">
        <v>2000</v>
      </c>
      <c r="D72" s="27"/>
      <c r="E72" s="27"/>
      <c r="F72" s="27"/>
      <c r="G72" s="27"/>
      <c r="H72" s="27"/>
      <c r="I72" s="27"/>
      <c r="J72" s="28">
        <f t="shared" si="15"/>
        <v>2000</v>
      </c>
    </row>
    <row r="73" spans="1:10" ht="16.5">
      <c r="A73" s="4">
        <v>3236</v>
      </c>
      <c r="B73" s="5" t="s">
        <v>20</v>
      </c>
      <c r="C73" s="6">
        <v>6000</v>
      </c>
      <c r="D73" s="27"/>
      <c r="E73" s="27"/>
      <c r="F73" s="27"/>
      <c r="G73" s="27"/>
      <c r="H73" s="27"/>
      <c r="I73" s="27"/>
      <c r="J73" s="28">
        <f t="shared" si="15"/>
        <v>6000</v>
      </c>
    </row>
    <row r="74" spans="1:10" ht="16.5">
      <c r="A74" s="4">
        <v>3237</v>
      </c>
      <c r="B74" s="5" t="s">
        <v>21</v>
      </c>
      <c r="C74" s="6">
        <v>342420</v>
      </c>
      <c r="D74" s="27"/>
      <c r="E74" s="27">
        <v>147200</v>
      </c>
      <c r="F74" s="27"/>
      <c r="G74" s="27">
        <v>29800</v>
      </c>
      <c r="H74" s="27"/>
      <c r="I74" s="27"/>
      <c r="J74" s="28">
        <f t="shared" si="15"/>
        <v>519420</v>
      </c>
    </row>
    <row r="75" spans="1:10" ht="16.5">
      <c r="A75" s="4">
        <v>3238</v>
      </c>
      <c r="B75" s="5" t="s">
        <v>22</v>
      </c>
      <c r="C75" s="6">
        <v>1000</v>
      </c>
      <c r="D75" s="27"/>
      <c r="E75" s="27"/>
      <c r="F75" s="27"/>
      <c r="G75" s="27"/>
      <c r="H75" s="27"/>
      <c r="I75" s="27"/>
      <c r="J75" s="28">
        <f t="shared" si="15"/>
        <v>1000</v>
      </c>
    </row>
    <row r="76" spans="1:10" ht="16.5">
      <c r="A76" s="4">
        <v>3239</v>
      </c>
      <c r="B76" s="5" t="s">
        <v>23</v>
      </c>
      <c r="C76" s="6">
        <v>8000</v>
      </c>
      <c r="D76" s="27"/>
      <c r="E76" s="27">
        <v>14500</v>
      </c>
      <c r="F76" s="27"/>
      <c r="G76" s="27">
        <v>1100</v>
      </c>
      <c r="H76" s="27"/>
      <c r="I76" s="27"/>
      <c r="J76" s="28">
        <f t="shared" si="15"/>
        <v>23600</v>
      </c>
    </row>
    <row r="77" spans="1:10" ht="16.5">
      <c r="A77" s="4">
        <v>3241</v>
      </c>
      <c r="B77" s="5" t="s">
        <v>83</v>
      </c>
      <c r="C77" s="6">
        <v>0</v>
      </c>
      <c r="D77" s="27"/>
      <c r="E77" s="27">
        <v>3000</v>
      </c>
      <c r="F77" s="27"/>
      <c r="G77" s="27"/>
      <c r="H77" s="27"/>
      <c r="I77" s="27"/>
      <c r="J77" s="28">
        <f t="shared" si="15"/>
        <v>3000</v>
      </c>
    </row>
    <row r="78" spans="1:10" ht="16.5">
      <c r="A78" s="4">
        <v>3291</v>
      </c>
      <c r="B78" s="5" t="s">
        <v>84</v>
      </c>
      <c r="C78" s="6">
        <v>0</v>
      </c>
      <c r="D78" s="27"/>
      <c r="E78" s="27"/>
      <c r="F78" s="27"/>
      <c r="G78" s="27"/>
      <c r="H78" s="27"/>
      <c r="I78" s="27"/>
      <c r="J78" s="28">
        <f t="shared" si="15"/>
        <v>0</v>
      </c>
    </row>
    <row r="79" spans="1:10" ht="16.5">
      <c r="A79" s="4">
        <v>3292</v>
      </c>
      <c r="B79" s="5" t="s">
        <v>24</v>
      </c>
      <c r="C79" s="6">
        <v>11000</v>
      </c>
      <c r="D79" s="27"/>
      <c r="E79" s="27"/>
      <c r="F79" s="27"/>
      <c r="G79" s="27">
        <v>5000</v>
      </c>
      <c r="H79" s="27"/>
      <c r="I79" s="27"/>
      <c r="J79" s="28">
        <f t="shared" si="15"/>
        <v>16000</v>
      </c>
    </row>
    <row r="80" spans="1:10" ht="16.5">
      <c r="A80" s="4">
        <v>3293</v>
      </c>
      <c r="B80" s="5" t="s">
        <v>25</v>
      </c>
      <c r="C80" s="6">
        <v>0</v>
      </c>
      <c r="D80" s="27"/>
      <c r="E80" s="27">
        <v>3000</v>
      </c>
      <c r="F80" s="27"/>
      <c r="G80" s="27"/>
      <c r="H80" s="27"/>
      <c r="I80" s="27"/>
      <c r="J80" s="28">
        <f t="shared" si="15"/>
        <v>3000</v>
      </c>
    </row>
    <row r="81" spans="1:10" ht="16.5">
      <c r="A81" s="4">
        <v>3294</v>
      </c>
      <c r="B81" s="5" t="s">
        <v>26</v>
      </c>
      <c r="C81" s="6">
        <v>26000</v>
      </c>
      <c r="D81" s="27"/>
      <c r="E81" s="27"/>
      <c r="F81" s="27"/>
      <c r="G81" s="27"/>
      <c r="H81" s="27"/>
      <c r="I81" s="27"/>
      <c r="J81" s="28">
        <f t="shared" si="15"/>
        <v>26000</v>
      </c>
    </row>
    <row r="82" spans="1:10" ht="16.5">
      <c r="A82" s="4">
        <v>3295</v>
      </c>
      <c r="B82" s="5" t="s">
        <v>85</v>
      </c>
      <c r="C82" s="6">
        <v>0</v>
      </c>
      <c r="D82" s="27"/>
      <c r="E82" s="27"/>
      <c r="F82" s="27"/>
      <c r="G82" s="27"/>
      <c r="H82" s="27"/>
      <c r="I82" s="27"/>
      <c r="J82" s="28">
        <f t="shared" si="15"/>
        <v>0</v>
      </c>
    </row>
    <row r="83" spans="1:10" ht="16.5">
      <c r="A83" s="4">
        <v>3296</v>
      </c>
      <c r="B83" s="5" t="s">
        <v>86</v>
      </c>
      <c r="C83" s="6">
        <v>0</v>
      </c>
      <c r="D83" s="27"/>
      <c r="E83" s="27"/>
      <c r="F83" s="27"/>
      <c r="G83" s="27"/>
      <c r="H83" s="27"/>
      <c r="I83" s="27"/>
      <c r="J83" s="28">
        <f t="shared" si="15"/>
        <v>0</v>
      </c>
    </row>
    <row r="84" spans="1:10" ht="16.5">
      <c r="A84" s="4">
        <v>3299</v>
      </c>
      <c r="B84" s="5" t="s">
        <v>27</v>
      </c>
      <c r="C84" s="6">
        <v>2000</v>
      </c>
      <c r="D84" s="27"/>
      <c r="E84" s="27">
        <v>2000</v>
      </c>
      <c r="F84" s="27"/>
      <c r="G84" s="27"/>
      <c r="H84" s="27"/>
      <c r="I84" s="27"/>
      <c r="J84" s="28">
        <f t="shared" si="15"/>
        <v>4000</v>
      </c>
    </row>
    <row r="85" spans="1:10" ht="16.5">
      <c r="A85" s="20">
        <v>34</v>
      </c>
      <c r="B85" s="20" t="s">
        <v>28</v>
      </c>
      <c r="C85" s="26">
        <f t="shared" ref="C85:J85" si="16">C86+C87+C88</f>
        <v>4000</v>
      </c>
      <c r="D85" s="26">
        <f t="shared" si="16"/>
        <v>0</v>
      </c>
      <c r="E85" s="26">
        <f t="shared" si="16"/>
        <v>2000</v>
      </c>
      <c r="F85" s="26">
        <f t="shared" si="16"/>
        <v>0</v>
      </c>
      <c r="G85" s="26">
        <f t="shared" si="16"/>
        <v>0</v>
      </c>
      <c r="H85" s="26">
        <f t="shared" si="16"/>
        <v>0</v>
      </c>
      <c r="I85" s="26">
        <f t="shared" si="16"/>
        <v>0</v>
      </c>
      <c r="J85" s="26">
        <f t="shared" si="16"/>
        <v>6000</v>
      </c>
    </row>
    <row r="86" spans="1:10" ht="16.5">
      <c r="A86" s="4">
        <v>3431</v>
      </c>
      <c r="B86" s="5" t="s">
        <v>29</v>
      </c>
      <c r="C86" s="6">
        <v>4000</v>
      </c>
      <c r="D86" s="27"/>
      <c r="E86" s="27">
        <v>2000</v>
      </c>
      <c r="F86" s="27"/>
      <c r="G86" s="27"/>
      <c r="H86" s="27"/>
      <c r="I86" s="27"/>
      <c r="J86" s="28">
        <f>SUM(C86:I86)</f>
        <v>6000</v>
      </c>
    </row>
    <row r="87" spans="1:10" ht="16.5">
      <c r="A87" s="4">
        <v>3432</v>
      </c>
      <c r="B87" s="5" t="s">
        <v>87</v>
      </c>
      <c r="C87" s="28">
        <v>0</v>
      </c>
      <c r="D87" s="27"/>
      <c r="E87" s="27"/>
      <c r="F87" s="27"/>
      <c r="G87" s="27"/>
      <c r="H87" s="27"/>
      <c r="I87" s="27"/>
      <c r="J87" s="28">
        <f>SUM(C87:I87)</f>
        <v>0</v>
      </c>
    </row>
    <row r="88" spans="1:10" ht="16.5">
      <c r="A88" s="4">
        <v>3434</v>
      </c>
      <c r="B88" s="5" t="s">
        <v>88</v>
      </c>
      <c r="C88" s="28">
        <v>0</v>
      </c>
      <c r="D88" s="27"/>
      <c r="E88" s="27"/>
      <c r="F88" s="27"/>
      <c r="G88" s="27"/>
      <c r="H88" s="27"/>
      <c r="I88" s="27"/>
      <c r="J88" s="28">
        <f>SUM(C88:I88)</f>
        <v>0</v>
      </c>
    </row>
    <row r="89" spans="1:10" ht="16.5" hidden="1">
      <c r="A89" s="20">
        <v>54</v>
      </c>
      <c r="B89" s="20"/>
      <c r="C89" s="26">
        <f>C90+C91</f>
        <v>0</v>
      </c>
      <c r="D89" s="26">
        <f>D90+D91</f>
        <v>0</v>
      </c>
      <c r="E89" s="26">
        <f t="shared" ref="E89:I89" si="17">E90+E91</f>
        <v>0</v>
      </c>
      <c r="F89" s="26">
        <f t="shared" si="17"/>
        <v>0</v>
      </c>
      <c r="G89" s="26">
        <f t="shared" si="17"/>
        <v>0</v>
      </c>
      <c r="H89" s="26">
        <f t="shared" si="17"/>
        <v>0</v>
      </c>
      <c r="I89" s="26">
        <f t="shared" si="17"/>
        <v>0</v>
      </c>
      <c r="J89" s="26">
        <f>J90+J91</f>
        <v>0</v>
      </c>
    </row>
    <row r="90" spans="1:10" ht="24" hidden="1">
      <c r="A90" s="4">
        <v>54452</v>
      </c>
      <c r="B90" s="29" t="s">
        <v>89</v>
      </c>
      <c r="C90" s="28"/>
      <c r="D90" s="27"/>
      <c r="E90" s="27"/>
      <c r="F90" s="27"/>
      <c r="G90" s="27"/>
      <c r="H90" s="27"/>
      <c r="I90" s="27"/>
      <c r="J90" s="28">
        <f>SUM(C90:I90)</f>
        <v>0</v>
      </c>
    </row>
    <row r="91" spans="1:10" ht="36" hidden="1">
      <c r="A91" s="4">
        <v>54762</v>
      </c>
      <c r="B91" s="29" t="s">
        <v>90</v>
      </c>
      <c r="C91" s="28"/>
      <c r="D91" s="27"/>
      <c r="E91" s="27"/>
      <c r="F91" s="27"/>
      <c r="G91" s="27"/>
      <c r="H91" s="27"/>
      <c r="I91" s="27"/>
      <c r="J91" s="28">
        <f>SUM(C91:I91)</f>
        <v>0</v>
      </c>
    </row>
    <row r="92" spans="1:10" hidden="1">
      <c r="A92" s="30">
        <v>3433</v>
      </c>
      <c r="B92" s="30" t="s">
        <v>91</v>
      </c>
    </row>
    <row r="93" spans="1:10" hidden="1">
      <c r="A93" s="30">
        <v>3423</v>
      </c>
      <c r="B93" s="30" t="s">
        <v>92</v>
      </c>
    </row>
    <row r="94" spans="1:10" ht="16.5" hidden="1">
      <c r="A94" s="31">
        <v>3112</v>
      </c>
      <c r="B94" s="32" t="s">
        <v>93</v>
      </c>
    </row>
    <row r="95" spans="1:10" ht="18.75" customHeight="1">
      <c r="A95" s="20">
        <v>42</v>
      </c>
      <c r="B95" s="20" t="s">
        <v>102</v>
      </c>
      <c r="C95" s="26">
        <f t="shared" ref="C95:J95" si="18">C96+C97+C98</f>
        <v>0</v>
      </c>
      <c r="D95" s="26">
        <f t="shared" si="18"/>
        <v>0</v>
      </c>
      <c r="E95" s="26">
        <f t="shared" si="18"/>
        <v>11000</v>
      </c>
      <c r="F95" s="26">
        <f t="shared" si="18"/>
        <v>0</v>
      </c>
      <c r="G95" s="26">
        <f t="shared" si="18"/>
        <v>0</v>
      </c>
      <c r="H95" s="26">
        <f t="shared" si="18"/>
        <v>0</v>
      </c>
      <c r="I95" s="26">
        <f t="shared" si="18"/>
        <v>0</v>
      </c>
      <c r="J95" s="26">
        <f t="shared" si="18"/>
        <v>11000</v>
      </c>
    </row>
    <row r="96" spans="1:10" ht="16.5">
      <c r="A96" s="4">
        <v>4221</v>
      </c>
      <c r="B96" s="5" t="s">
        <v>103</v>
      </c>
      <c r="C96" s="28">
        <v>0</v>
      </c>
      <c r="D96" s="27"/>
      <c r="E96" s="27">
        <v>11000</v>
      </c>
      <c r="F96" s="27"/>
      <c r="G96" s="27"/>
      <c r="H96" s="27"/>
      <c r="I96" s="27"/>
      <c r="J96" s="28">
        <f>SUM(C96:I96)</f>
        <v>11000</v>
      </c>
    </row>
  </sheetData>
  <sheetProtection formatCells="0" formatColumns="0" formatRows="0"/>
  <protectedRanges>
    <protectedRange sqref="D48:J88" name="Range2"/>
    <protectedRange sqref="C5:J47" name="Range1"/>
    <protectedRange sqref="D95:J96" name="Range2_1"/>
  </protectedRanges>
  <mergeCells count="9">
    <mergeCell ref="E4:I4"/>
    <mergeCell ref="A47:B47"/>
    <mergeCell ref="B1:J1"/>
    <mergeCell ref="A2:A3"/>
    <mergeCell ref="B2:B3"/>
    <mergeCell ref="C2:C3"/>
    <mergeCell ref="D2:D3"/>
    <mergeCell ref="E2:I2"/>
    <mergeCell ref="J2:J3"/>
  </mergeCells>
  <pageMargins left="0.7" right="0.7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2"/>
  <sheetViews>
    <sheetView zoomScaleNormal="100" workbookViewId="0">
      <selection sqref="A1:I72"/>
    </sheetView>
  </sheetViews>
  <sheetFormatPr defaultRowHeight="15"/>
  <cols>
    <col min="1" max="1" width="9" customWidth="1"/>
    <col min="2" max="2" width="44.28515625" customWidth="1"/>
    <col min="3" max="3" width="15.7109375" customWidth="1"/>
    <col min="4" max="4" width="12.140625" customWidth="1"/>
    <col min="5" max="5" width="15.7109375" customWidth="1"/>
    <col min="9" max="9" width="14" customWidth="1"/>
  </cols>
  <sheetData>
    <row r="1" spans="1:9">
      <c r="A1" s="78" t="s">
        <v>109</v>
      </c>
      <c r="B1" s="78" t="s">
        <v>110</v>
      </c>
      <c r="C1" s="73" t="s">
        <v>111</v>
      </c>
      <c r="D1" s="73" t="s">
        <v>31</v>
      </c>
      <c r="E1" s="81" t="s">
        <v>112</v>
      </c>
      <c r="F1" s="82"/>
      <c r="G1" s="82"/>
      <c r="H1" s="83"/>
      <c r="I1" s="73" t="s">
        <v>33</v>
      </c>
    </row>
    <row r="2" spans="1:9" ht="48.75" customHeight="1" thickBot="1">
      <c r="A2" s="79"/>
      <c r="B2" s="80"/>
      <c r="C2" s="74"/>
      <c r="D2" s="74"/>
      <c r="E2" s="46" t="s">
        <v>34</v>
      </c>
      <c r="F2" s="46" t="s">
        <v>35</v>
      </c>
      <c r="G2" s="46" t="s">
        <v>36</v>
      </c>
      <c r="H2" s="46" t="s">
        <v>38</v>
      </c>
      <c r="I2" s="74"/>
    </row>
    <row r="3" spans="1:9" ht="45.75" customHeight="1" thickBot="1">
      <c r="A3" s="47"/>
      <c r="B3" s="48" t="s">
        <v>115</v>
      </c>
      <c r="C3" s="49">
        <f>+'[1]2. PLAN PROGRAMA'!G3</f>
        <v>304210.06</v>
      </c>
      <c r="D3" s="35"/>
      <c r="E3" s="75"/>
      <c r="F3" s="76"/>
      <c r="G3" s="76"/>
      <c r="H3" s="77"/>
      <c r="I3" s="50">
        <f>+'[1]2. PLAN PROGRAMA'!F3</f>
        <v>319311.52999999997</v>
      </c>
    </row>
    <row r="4" spans="1:9" ht="21.75" customHeight="1" thickBot="1">
      <c r="A4" s="51"/>
      <c r="B4" s="52" t="s">
        <v>39</v>
      </c>
      <c r="C4" s="53">
        <f>SUM(C5)</f>
        <v>304210.06</v>
      </c>
      <c r="D4" s="54">
        <f>SUM(D5:D1048576)</f>
        <v>0</v>
      </c>
      <c r="E4" s="54">
        <f>SUM(E5:E1048576)</f>
        <v>45304.41</v>
      </c>
      <c r="F4" s="54">
        <f>SUM(F5:F1048576)</f>
        <v>0</v>
      </c>
      <c r="G4" s="54">
        <f>SUM(G5:G1048576)</f>
        <v>0</v>
      </c>
      <c r="H4" s="54">
        <f>SUM(H5:H1048576)</f>
        <v>0</v>
      </c>
      <c r="I4" s="54">
        <f>SUM(I5:I6)</f>
        <v>319311.52999999997</v>
      </c>
    </row>
    <row r="5" spans="1:9" ht="37.5" customHeight="1">
      <c r="A5" s="55">
        <v>6711</v>
      </c>
      <c r="B5" s="56" t="str">
        <f>+VLOOKUP(A5,'[1]Kontni plan'!B:C,2,0)</f>
        <v>Prihodi iz nadležnog proračuna za financiranje rashoda poslovanja</v>
      </c>
      <c r="C5" s="57">
        <v>304210.06</v>
      </c>
      <c r="D5" s="57"/>
      <c r="E5" s="57"/>
      <c r="F5" s="57"/>
      <c r="G5" s="57"/>
      <c r="H5" s="57"/>
      <c r="I5" s="57">
        <f>SUM(C5:H5)</f>
        <v>304210.06</v>
      </c>
    </row>
    <row r="6" spans="1:9" ht="19.5" customHeight="1">
      <c r="A6" s="55">
        <v>6615</v>
      </c>
      <c r="B6" s="58" t="str">
        <f>+VLOOKUP(A6,'[1]Kontni plan'!B:C,2,0)</f>
        <v>Prihodi od pruženih usluga</v>
      </c>
      <c r="C6" s="57"/>
      <c r="D6" s="57"/>
      <c r="E6" s="57">
        <v>15101.47</v>
      </c>
      <c r="F6" s="57"/>
      <c r="G6" s="57"/>
      <c r="H6" s="57"/>
      <c r="I6" s="57">
        <f>SUM(C6:H6)</f>
        <v>15101.47</v>
      </c>
    </row>
    <row r="7" spans="1:9" ht="16.5">
      <c r="A7" s="55"/>
      <c r="B7" s="58" t="e">
        <f>+VLOOKUP(A7,'[1]Kontni plan'!B:C,2,0)</f>
        <v>#N/A</v>
      </c>
      <c r="C7" s="57"/>
      <c r="D7" s="57"/>
      <c r="E7" s="57"/>
      <c r="F7" s="57"/>
      <c r="G7" s="57"/>
      <c r="H7" s="57"/>
      <c r="I7" s="57">
        <f t="shared" ref="I7:I23" si="0">SUM(C7:H7)</f>
        <v>0</v>
      </c>
    </row>
    <row r="8" spans="1:9" ht="16.5">
      <c r="A8" s="55"/>
      <c r="B8" s="58" t="e">
        <f>+VLOOKUP(A8,'[1]Kontni plan'!B:C,2,0)</f>
        <v>#N/A</v>
      </c>
      <c r="C8" s="57"/>
      <c r="D8" s="57"/>
      <c r="E8" s="57"/>
      <c r="F8" s="57"/>
      <c r="G8" s="57"/>
      <c r="H8" s="57"/>
      <c r="I8" s="57">
        <f t="shared" si="0"/>
        <v>0</v>
      </c>
    </row>
    <row r="9" spans="1:9" ht="16.5">
      <c r="A9" s="55"/>
      <c r="B9" s="58" t="e">
        <f>+VLOOKUP(A9,'[1]Kontni plan'!B:C,2,0)</f>
        <v>#N/A</v>
      </c>
      <c r="C9" s="57"/>
      <c r="D9" s="57"/>
      <c r="E9" s="57"/>
      <c r="F9" s="57"/>
      <c r="G9" s="57"/>
      <c r="H9" s="57"/>
      <c r="I9" s="57">
        <f t="shared" si="0"/>
        <v>0</v>
      </c>
    </row>
    <row r="10" spans="1:9" ht="16.5">
      <c r="A10" s="55"/>
      <c r="B10" s="58" t="e">
        <f>+VLOOKUP(A10,'[1]Kontni plan'!B:C,2,0)</f>
        <v>#N/A</v>
      </c>
      <c r="C10" s="57"/>
      <c r="D10" s="57"/>
      <c r="E10" s="57"/>
      <c r="F10" s="57"/>
      <c r="G10" s="57"/>
      <c r="H10" s="57"/>
      <c r="I10" s="57">
        <f t="shared" si="0"/>
        <v>0</v>
      </c>
    </row>
    <row r="11" spans="1:9" ht="16.5">
      <c r="A11" s="55"/>
      <c r="B11" s="58" t="e">
        <f>+VLOOKUP(A11,'[1]Kontni plan'!B:C,2,0)</f>
        <v>#N/A</v>
      </c>
      <c r="C11" s="57"/>
      <c r="D11" s="57"/>
      <c r="E11" s="57"/>
      <c r="F11" s="57"/>
      <c r="G11" s="57"/>
      <c r="H11" s="57"/>
      <c r="I11" s="57">
        <f t="shared" si="0"/>
        <v>0</v>
      </c>
    </row>
    <row r="12" spans="1:9" ht="16.5">
      <c r="A12" s="55"/>
      <c r="B12" s="58" t="e">
        <f>+VLOOKUP(A12,'[1]Kontni plan'!B:C,2,0)</f>
        <v>#N/A</v>
      </c>
      <c r="C12" s="57"/>
      <c r="D12" s="57"/>
      <c r="E12" s="57"/>
      <c r="F12" s="57"/>
      <c r="G12" s="57"/>
      <c r="H12" s="57"/>
      <c r="I12" s="57">
        <f t="shared" si="0"/>
        <v>0</v>
      </c>
    </row>
    <row r="13" spans="1:9" ht="16.5">
      <c r="A13" s="55"/>
      <c r="B13" s="58" t="e">
        <f>+VLOOKUP(A13,'[1]Kontni plan'!B:C,2,0)</f>
        <v>#N/A</v>
      </c>
      <c r="C13" s="57"/>
      <c r="D13" s="57"/>
      <c r="E13" s="57"/>
      <c r="F13" s="57"/>
      <c r="G13" s="57"/>
      <c r="H13" s="57"/>
      <c r="I13" s="57">
        <f t="shared" si="0"/>
        <v>0</v>
      </c>
    </row>
    <row r="14" spans="1:9" ht="16.5">
      <c r="A14" s="55"/>
      <c r="B14" s="58" t="e">
        <f>+VLOOKUP(A14,'[1]Kontni plan'!B:C,2,0)</f>
        <v>#N/A</v>
      </c>
      <c r="C14" s="57"/>
      <c r="D14" s="57"/>
      <c r="E14" s="57"/>
      <c r="F14" s="57"/>
      <c r="G14" s="57"/>
      <c r="H14" s="57"/>
      <c r="I14" s="57">
        <f t="shared" si="0"/>
        <v>0</v>
      </c>
    </row>
    <row r="15" spans="1:9" ht="16.5">
      <c r="A15" s="55"/>
      <c r="B15" s="58" t="e">
        <f>+VLOOKUP(A15,'[1]Kontni plan'!B:C,2,0)</f>
        <v>#N/A</v>
      </c>
      <c r="C15" s="57"/>
      <c r="D15" s="57"/>
      <c r="E15" s="57"/>
      <c r="F15" s="57"/>
      <c r="G15" s="57"/>
      <c r="H15" s="57"/>
      <c r="I15" s="57">
        <f t="shared" si="0"/>
        <v>0</v>
      </c>
    </row>
    <row r="16" spans="1:9" ht="16.5">
      <c r="A16" s="55"/>
      <c r="B16" s="58" t="e">
        <f>+VLOOKUP(A16,'[1]Kontni plan'!B:C,2,0)</f>
        <v>#N/A</v>
      </c>
      <c r="C16" s="57"/>
      <c r="D16" s="57"/>
      <c r="E16" s="57"/>
      <c r="F16" s="57"/>
      <c r="G16" s="57"/>
      <c r="H16" s="57"/>
      <c r="I16" s="57">
        <f t="shared" si="0"/>
        <v>0</v>
      </c>
    </row>
    <row r="17" spans="1:9" ht="16.5">
      <c r="A17" s="55"/>
      <c r="B17" s="58" t="e">
        <f>+VLOOKUP(A17,'[1]Kontni plan'!B:C,2,0)</f>
        <v>#N/A</v>
      </c>
      <c r="C17" s="57"/>
      <c r="D17" s="57"/>
      <c r="E17" s="57"/>
      <c r="F17" s="57"/>
      <c r="G17" s="57"/>
      <c r="H17" s="57"/>
      <c r="I17" s="57">
        <f t="shared" si="0"/>
        <v>0</v>
      </c>
    </row>
    <row r="18" spans="1:9" ht="16.5">
      <c r="A18" s="55"/>
      <c r="B18" s="58" t="e">
        <f>+VLOOKUP(A18,'[1]Kontni plan'!B:C,2,0)</f>
        <v>#N/A</v>
      </c>
      <c r="C18" s="57"/>
      <c r="D18" s="57"/>
      <c r="E18" s="57"/>
      <c r="F18" s="57"/>
      <c r="G18" s="57"/>
      <c r="H18" s="57"/>
      <c r="I18" s="57">
        <f t="shared" si="0"/>
        <v>0</v>
      </c>
    </row>
    <row r="19" spans="1:9" ht="16.5">
      <c r="A19" s="55"/>
      <c r="B19" s="58" t="e">
        <f>+VLOOKUP(A19,'[1]Kontni plan'!B:C,2,0)</f>
        <v>#N/A</v>
      </c>
      <c r="C19" s="57"/>
      <c r="D19" s="57"/>
      <c r="E19" s="57"/>
      <c r="F19" s="57"/>
      <c r="G19" s="57"/>
      <c r="H19" s="57"/>
      <c r="I19" s="57">
        <f t="shared" si="0"/>
        <v>0</v>
      </c>
    </row>
    <row r="20" spans="1:9" ht="16.5">
      <c r="A20" s="55"/>
      <c r="B20" s="58" t="e">
        <f>+VLOOKUP(A20,'[1]Kontni plan'!B:C,2,0)</f>
        <v>#N/A</v>
      </c>
      <c r="C20" s="57"/>
      <c r="D20" s="57"/>
      <c r="E20" s="57"/>
      <c r="F20" s="57"/>
      <c r="G20" s="57"/>
      <c r="H20" s="57"/>
      <c r="I20" s="57">
        <f t="shared" si="0"/>
        <v>0</v>
      </c>
    </row>
    <row r="21" spans="1:9" ht="16.5">
      <c r="A21" s="55"/>
      <c r="B21" s="58" t="e">
        <f>+VLOOKUP(A21,'[1]Kontni plan'!B:C,2,0)</f>
        <v>#N/A</v>
      </c>
      <c r="C21" s="57"/>
      <c r="D21" s="57"/>
      <c r="E21" s="57"/>
      <c r="F21" s="57"/>
      <c r="G21" s="57"/>
      <c r="H21" s="57"/>
      <c r="I21" s="57">
        <f t="shared" si="0"/>
        <v>0</v>
      </c>
    </row>
    <row r="22" spans="1:9" ht="16.5">
      <c r="A22" s="55"/>
      <c r="B22" s="58" t="e">
        <f>+VLOOKUP(A22,'[1]Kontni plan'!B:C,2,0)</f>
        <v>#N/A</v>
      </c>
      <c r="C22" s="57"/>
      <c r="D22" s="57"/>
      <c r="E22" s="57"/>
      <c r="F22" s="57"/>
      <c r="G22" s="57"/>
      <c r="H22" s="57"/>
      <c r="I22" s="57">
        <f t="shared" si="0"/>
        <v>0</v>
      </c>
    </row>
    <row r="23" spans="1:9" ht="16.5">
      <c r="A23" s="55"/>
      <c r="B23" s="58" t="e">
        <f>+VLOOKUP(A23,'[1]Kontni plan'!B:C,2,0)</f>
        <v>#N/A</v>
      </c>
      <c r="C23" s="57"/>
      <c r="D23" s="57"/>
      <c r="E23" s="57"/>
      <c r="F23" s="57"/>
      <c r="G23" s="57"/>
      <c r="H23" s="57"/>
      <c r="I23" s="57">
        <f t="shared" si="0"/>
        <v>0</v>
      </c>
    </row>
    <row r="27" spans="1:9">
      <c r="A27" s="78" t="s">
        <v>109</v>
      </c>
      <c r="B27" s="78" t="s">
        <v>110</v>
      </c>
      <c r="C27" s="73" t="s">
        <v>111</v>
      </c>
      <c r="D27" s="73" t="s">
        <v>31</v>
      </c>
      <c r="E27" s="81" t="s">
        <v>112</v>
      </c>
      <c r="F27" s="82"/>
      <c r="G27" s="82"/>
      <c r="H27" s="83"/>
      <c r="I27" s="73" t="s">
        <v>33</v>
      </c>
    </row>
    <row r="28" spans="1:9" ht="43.5" customHeight="1" thickBot="1">
      <c r="A28" s="79"/>
      <c r="B28" s="80"/>
      <c r="C28" s="74"/>
      <c r="D28" s="74"/>
      <c r="E28" s="46" t="s">
        <v>34</v>
      </c>
      <c r="F28" s="46" t="s">
        <v>35</v>
      </c>
      <c r="G28" s="46" t="s">
        <v>36</v>
      </c>
      <c r="H28" s="46" t="s">
        <v>38</v>
      </c>
      <c r="I28" s="74"/>
    </row>
    <row r="29" spans="1:9" ht="31.5" customHeight="1" thickBot="1">
      <c r="A29" s="47" t="str">
        <f>+IF(C29=C30," ","GREŠKA")</f>
        <v xml:space="preserve"> </v>
      </c>
      <c r="B29" s="48" t="s">
        <v>113</v>
      </c>
      <c r="C29" s="49">
        <f>+'[1]2. PLAN PROGRAMA'!G3</f>
        <v>304210.06</v>
      </c>
      <c r="D29" s="35"/>
      <c r="E29" s="75"/>
      <c r="F29" s="76"/>
      <c r="G29" s="76"/>
      <c r="H29" s="77"/>
      <c r="I29" s="50">
        <f>+'[1]2. PLAN PROGRAMA'!F3</f>
        <v>319311.52999999997</v>
      </c>
    </row>
    <row r="30" spans="1:9" ht="26.25" customHeight="1" thickBot="1">
      <c r="A30" s="51" t="str">
        <f>+IF(I29=I30," ","GREŠKA")</f>
        <v xml:space="preserve"> </v>
      </c>
      <c r="B30" s="52" t="s">
        <v>114</v>
      </c>
      <c r="C30" s="53">
        <f t="shared" ref="C30:I30" si="1">SUM(C31:C1048576)</f>
        <v>304210.06</v>
      </c>
      <c r="D30" s="54">
        <f t="shared" si="1"/>
        <v>0</v>
      </c>
      <c r="E30" s="54">
        <f t="shared" si="1"/>
        <v>15101.470000000001</v>
      </c>
      <c r="F30" s="54">
        <f t="shared" si="1"/>
        <v>0</v>
      </c>
      <c r="G30" s="54">
        <f t="shared" si="1"/>
        <v>0</v>
      </c>
      <c r="H30" s="54">
        <f t="shared" si="1"/>
        <v>0</v>
      </c>
      <c r="I30" s="54">
        <f t="shared" si="1"/>
        <v>319311.52999999997</v>
      </c>
    </row>
    <row r="31" spans="1:9" ht="21" customHeight="1">
      <c r="A31" s="55">
        <v>3211</v>
      </c>
      <c r="B31" s="56" t="str">
        <f>+VLOOKUP(A31,'[1]Kontni plan'!B:C,2,0)</f>
        <v>Službena putovanja</v>
      </c>
      <c r="C31" s="57">
        <v>5000</v>
      </c>
      <c r="D31" s="57"/>
      <c r="E31" s="57">
        <v>8700</v>
      </c>
      <c r="F31" s="57"/>
      <c r="G31" s="57"/>
      <c r="H31" s="57"/>
      <c r="I31" s="57">
        <f>SUM(C31:H31)</f>
        <v>13700</v>
      </c>
    </row>
    <row r="32" spans="1:9" ht="27.75" customHeight="1">
      <c r="A32" s="55">
        <v>3213</v>
      </c>
      <c r="B32" s="58" t="str">
        <f>+VLOOKUP(A32,'[1]Kontni plan'!B:C,2,0)</f>
        <v>Stručno usavršavanje zaposlenika</v>
      </c>
      <c r="C32" s="57">
        <v>3000</v>
      </c>
      <c r="D32" s="57"/>
      <c r="E32" s="57"/>
      <c r="F32" s="57"/>
      <c r="G32" s="57"/>
      <c r="H32" s="57"/>
      <c r="I32" s="57">
        <f>SUM(C32:H32)</f>
        <v>3000</v>
      </c>
    </row>
    <row r="33" spans="1:9" ht="19.5" customHeight="1">
      <c r="A33" s="55">
        <v>3237</v>
      </c>
      <c r="B33" s="58" t="str">
        <f>+VLOOKUP(A33,'[1]Kontni plan'!B:C,2,0)</f>
        <v>Intelektualne i osobne usluge</v>
      </c>
      <c r="C33" s="57">
        <v>18702.96</v>
      </c>
      <c r="D33" s="57"/>
      <c r="E33" s="57">
        <v>5601.47</v>
      </c>
      <c r="F33" s="57"/>
      <c r="G33" s="57"/>
      <c r="H33" s="57"/>
      <c r="I33" s="57">
        <f t="shared" ref="I33:I72" si="2">SUM(C33:H33)</f>
        <v>24304.43</v>
      </c>
    </row>
    <row r="34" spans="1:9" ht="21" customHeight="1">
      <c r="A34" s="55">
        <v>3241</v>
      </c>
      <c r="B34" s="58" t="str">
        <f>+VLOOKUP(A34,'[1]Kontni plan'!B:C,2,0)</f>
        <v>Naknade troškova osobama izvan radnog odnosa</v>
      </c>
      <c r="C34" s="57">
        <v>1500</v>
      </c>
      <c r="D34" s="57"/>
      <c r="E34" s="57"/>
      <c r="F34" s="57"/>
      <c r="G34" s="57"/>
      <c r="H34" s="57"/>
      <c r="I34" s="57">
        <f t="shared" si="2"/>
        <v>1500</v>
      </c>
    </row>
    <row r="35" spans="1:9" ht="15" customHeight="1">
      <c r="A35" s="55">
        <v>3293</v>
      </c>
      <c r="B35" s="58" t="str">
        <f>+VLOOKUP(A35,'[1]Kontni plan'!B:C,2,0)</f>
        <v>Reprezentacija</v>
      </c>
      <c r="C35" s="57"/>
      <c r="D35" s="57"/>
      <c r="E35" s="57">
        <v>800</v>
      </c>
      <c r="F35" s="57"/>
      <c r="G35" s="57"/>
      <c r="H35" s="57"/>
      <c r="I35" s="57">
        <f t="shared" si="2"/>
        <v>800</v>
      </c>
    </row>
    <row r="36" spans="1:9" ht="18" customHeight="1">
      <c r="A36" s="55">
        <v>4124</v>
      </c>
      <c r="B36" s="58" t="str">
        <f>+VLOOKUP(A36,'[1]Kontni plan'!B:C,2,0)</f>
        <v>Ostala prava</v>
      </c>
      <c r="C36" s="57">
        <v>276007.09999999998</v>
      </c>
      <c r="D36" s="57"/>
      <c r="E36" s="57"/>
      <c r="F36" s="57"/>
      <c r="G36" s="57"/>
      <c r="H36" s="57"/>
      <c r="I36" s="57">
        <f t="shared" si="2"/>
        <v>276007.09999999998</v>
      </c>
    </row>
    <row r="37" spans="1:9" ht="16.5">
      <c r="A37" s="55"/>
      <c r="B37" s="58" t="e">
        <f>+VLOOKUP(A37,'[1]Kontni plan'!B:C,2,0)</f>
        <v>#N/A</v>
      </c>
      <c r="C37" s="57"/>
      <c r="D37" s="57"/>
      <c r="E37" s="57"/>
      <c r="F37" s="57"/>
      <c r="G37" s="57"/>
      <c r="H37" s="57"/>
      <c r="I37" s="57">
        <f t="shared" si="2"/>
        <v>0</v>
      </c>
    </row>
    <row r="38" spans="1:9" ht="16.5">
      <c r="A38" s="55"/>
      <c r="B38" s="58" t="e">
        <f>+VLOOKUP(A38,'[1]Kontni plan'!B:C,2,0)</f>
        <v>#N/A</v>
      </c>
      <c r="C38" s="57"/>
      <c r="D38" s="57"/>
      <c r="E38" s="57"/>
      <c r="F38" s="57"/>
      <c r="G38" s="57"/>
      <c r="H38" s="57"/>
      <c r="I38" s="57">
        <f t="shared" si="2"/>
        <v>0</v>
      </c>
    </row>
    <row r="39" spans="1:9" ht="16.5">
      <c r="A39" s="55"/>
      <c r="B39" s="58" t="e">
        <f>+VLOOKUP(A39,'[1]Kontni plan'!B:C,2,0)</f>
        <v>#N/A</v>
      </c>
      <c r="C39" s="57"/>
      <c r="D39" s="57"/>
      <c r="E39" s="57"/>
      <c r="F39" s="57"/>
      <c r="G39" s="57"/>
      <c r="H39" s="57"/>
      <c r="I39" s="57">
        <f t="shared" si="2"/>
        <v>0</v>
      </c>
    </row>
    <row r="40" spans="1:9" ht="16.5">
      <c r="A40" s="55"/>
      <c r="B40" s="58" t="e">
        <f>+VLOOKUP(A40,'[1]Kontni plan'!B:C,2,0)</f>
        <v>#N/A</v>
      </c>
      <c r="C40" s="57"/>
      <c r="D40" s="57"/>
      <c r="E40" s="57"/>
      <c r="F40" s="57"/>
      <c r="G40" s="57"/>
      <c r="H40" s="57"/>
      <c r="I40" s="57">
        <f t="shared" si="2"/>
        <v>0</v>
      </c>
    </row>
    <row r="41" spans="1:9" ht="16.5">
      <c r="A41" s="55"/>
      <c r="B41" s="58" t="e">
        <f>+VLOOKUP(A41,'[1]Kontni plan'!B:C,2,0)</f>
        <v>#N/A</v>
      </c>
      <c r="C41" s="57"/>
      <c r="D41" s="57"/>
      <c r="E41" s="57"/>
      <c r="F41" s="57"/>
      <c r="G41" s="57"/>
      <c r="H41" s="57"/>
      <c r="I41" s="57">
        <f t="shared" si="2"/>
        <v>0</v>
      </c>
    </row>
    <row r="42" spans="1:9" ht="16.5">
      <c r="A42" s="55"/>
      <c r="B42" s="58" t="e">
        <f>+VLOOKUP(A42,'[1]Kontni plan'!B:C,2,0)</f>
        <v>#N/A</v>
      </c>
      <c r="C42" s="57"/>
      <c r="D42" s="57"/>
      <c r="E42" s="57"/>
      <c r="F42" s="57"/>
      <c r="G42" s="57"/>
      <c r="H42" s="57"/>
      <c r="I42" s="57">
        <f t="shared" si="2"/>
        <v>0</v>
      </c>
    </row>
    <row r="43" spans="1:9" ht="16.5">
      <c r="A43" s="55"/>
      <c r="B43" s="58" t="e">
        <f>+VLOOKUP(A43,'[1]Kontni plan'!B:C,2,0)</f>
        <v>#N/A</v>
      </c>
      <c r="C43" s="57"/>
      <c r="D43" s="57"/>
      <c r="E43" s="57"/>
      <c r="F43" s="57"/>
      <c r="G43" s="57"/>
      <c r="H43" s="57"/>
      <c r="I43" s="57">
        <f t="shared" si="2"/>
        <v>0</v>
      </c>
    </row>
    <row r="44" spans="1:9" ht="16.5">
      <c r="A44" s="55"/>
      <c r="B44" s="58" t="e">
        <f>+VLOOKUP(A44,'[1]Kontni plan'!B:C,2,0)</f>
        <v>#N/A</v>
      </c>
      <c r="C44" s="57"/>
      <c r="D44" s="57"/>
      <c r="E44" s="57"/>
      <c r="F44" s="57"/>
      <c r="G44" s="57"/>
      <c r="H44" s="57"/>
      <c r="I44" s="57">
        <f t="shared" si="2"/>
        <v>0</v>
      </c>
    </row>
    <row r="45" spans="1:9" ht="16.5">
      <c r="A45" s="55"/>
      <c r="B45" s="58" t="e">
        <f>+VLOOKUP(A45,'[1]Kontni plan'!B:C,2,0)</f>
        <v>#N/A</v>
      </c>
      <c r="C45" s="57"/>
      <c r="D45" s="57"/>
      <c r="E45" s="57"/>
      <c r="F45" s="57"/>
      <c r="G45" s="57"/>
      <c r="H45" s="57"/>
      <c r="I45" s="57">
        <f t="shared" si="2"/>
        <v>0</v>
      </c>
    </row>
    <row r="46" spans="1:9" ht="16.5">
      <c r="A46" s="55"/>
      <c r="B46" s="58" t="e">
        <f>+VLOOKUP(A46,'[1]Kontni plan'!B:C,2,0)</f>
        <v>#N/A</v>
      </c>
      <c r="C46" s="57"/>
      <c r="D46" s="57"/>
      <c r="E46" s="57"/>
      <c r="F46" s="57"/>
      <c r="G46" s="57"/>
      <c r="H46" s="57"/>
      <c r="I46" s="57">
        <f t="shared" si="2"/>
        <v>0</v>
      </c>
    </row>
    <row r="47" spans="1:9" ht="16.5">
      <c r="A47" s="55"/>
      <c r="B47" s="58" t="e">
        <f>+VLOOKUP(A47,'[1]Kontni plan'!B:C,2,0)</f>
        <v>#N/A</v>
      </c>
      <c r="C47" s="57"/>
      <c r="D47" s="57"/>
      <c r="E47" s="57"/>
      <c r="F47" s="57"/>
      <c r="G47" s="57"/>
      <c r="H47" s="57"/>
      <c r="I47" s="57">
        <f t="shared" si="2"/>
        <v>0</v>
      </c>
    </row>
    <row r="48" spans="1:9" ht="16.5">
      <c r="A48" s="55"/>
      <c r="B48" s="58" t="e">
        <f>+VLOOKUP(A48,'[1]Kontni plan'!B:C,2,0)</f>
        <v>#N/A</v>
      </c>
      <c r="C48" s="57"/>
      <c r="D48" s="57"/>
      <c r="E48" s="57"/>
      <c r="F48" s="57"/>
      <c r="G48" s="57"/>
      <c r="H48" s="57"/>
      <c r="I48" s="57">
        <f t="shared" si="2"/>
        <v>0</v>
      </c>
    </row>
    <row r="49" spans="1:9" ht="16.5">
      <c r="A49" s="55"/>
      <c r="B49" s="58" t="e">
        <f>+VLOOKUP(A49,'[1]Kontni plan'!B:C,2,0)</f>
        <v>#N/A</v>
      </c>
      <c r="C49" s="57"/>
      <c r="D49" s="57"/>
      <c r="E49" s="57"/>
      <c r="F49" s="57"/>
      <c r="G49" s="57"/>
      <c r="H49" s="57"/>
      <c r="I49" s="57">
        <f t="shared" si="2"/>
        <v>0</v>
      </c>
    </row>
    <row r="50" spans="1:9" ht="16.5">
      <c r="A50" s="55"/>
      <c r="B50" s="58" t="e">
        <f>+VLOOKUP(A50,'[1]Kontni plan'!B:C,2,0)</f>
        <v>#N/A</v>
      </c>
      <c r="C50" s="57"/>
      <c r="D50" s="57"/>
      <c r="E50" s="57"/>
      <c r="F50" s="57"/>
      <c r="G50" s="57"/>
      <c r="H50" s="57"/>
      <c r="I50" s="57">
        <f t="shared" si="2"/>
        <v>0</v>
      </c>
    </row>
    <row r="51" spans="1:9" ht="16.5">
      <c r="A51" s="55"/>
      <c r="B51" s="58" t="e">
        <f>+VLOOKUP(A51,'[1]Kontni plan'!B:C,2,0)</f>
        <v>#N/A</v>
      </c>
      <c r="C51" s="57"/>
      <c r="D51" s="57"/>
      <c r="E51" s="57"/>
      <c r="F51" s="57"/>
      <c r="G51" s="57"/>
      <c r="H51" s="57"/>
      <c r="I51" s="57">
        <f t="shared" si="2"/>
        <v>0</v>
      </c>
    </row>
    <row r="52" spans="1:9" ht="16.5">
      <c r="A52" s="55"/>
      <c r="B52" s="58" t="e">
        <f>+VLOOKUP(A52,'[1]Kontni plan'!B:C,2,0)</f>
        <v>#N/A</v>
      </c>
      <c r="C52" s="57"/>
      <c r="D52" s="57"/>
      <c r="E52" s="57"/>
      <c r="F52" s="57"/>
      <c r="G52" s="57"/>
      <c r="H52" s="57"/>
      <c r="I52" s="57">
        <f t="shared" si="2"/>
        <v>0</v>
      </c>
    </row>
    <row r="53" spans="1:9" ht="16.5">
      <c r="A53" s="55"/>
      <c r="B53" s="58" t="e">
        <f>+VLOOKUP(A53,'[1]Kontni plan'!B:C,2,0)</f>
        <v>#N/A</v>
      </c>
      <c r="C53" s="57"/>
      <c r="D53" s="57"/>
      <c r="E53" s="57"/>
      <c r="F53" s="57"/>
      <c r="G53" s="57"/>
      <c r="H53" s="57"/>
      <c r="I53" s="57">
        <f t="shared" si="2"/>
        <v>0</v>
      </c>
    </row>
    <row r="54" spans="1:9" ht="16.5">
      <c r="A54" s="55"/>
      <c r="B54" s="58" t="e">
        <f>+VLOOKUP(A54,'[1]Kontni plan'!B:C,2,0)</f>
        <v>#N/A</v>
      </c>
      <c r="C54" s="57"/>
      <c r="D54" s="57"/>
      <c r="E54" s="57"/>
      <c r="F54" s="57"/>
      <c r="G54" s="57"/>
      <c r="H54" s="57"/>
      <c r="I54" s="57">
        <f t="shared" si="2"/>
        <v>0</v>
      </c>
    </row>
    <row r="55" spans="1:9" ht="16.5">
      <c r="A55" s="55"/>
      <c r="B55" s="58" t="e">
        <f>+VLOOKUP(A55,'[1]Kontni plan'!B:C,2,0)</f>
        <v>#N/A</v>
      </c>
      <c r="C55" s="57"/>
      <c r="D55" s="57"/>
      <c r="E55" s="57"/>
      <c r="F55" s="57"/>
      <c r="G55" s="57"/>
      <c r="H55" s="57"/>
      <c r="I55" s="57">
        <f t="shared" si="2"/>
        <v>0</v>
      </c>
    </row>
    <row r="56" spans="1:9" ht="16.5">
      <c r="A56" s="55"/>
      <c r="B56" s="58" t="e">
        <f>+VLOOKUP(A56,'[1]Kontni plan'!B:C,2,0)</f>
        <v>#N/A</v>
      </c>
      <c r="C56" s="57"/>
      <c r="D56" s="57"/>
      <c r="E56" s="57"/>
      <c r="F56" s="57"/>
      <c r="G56" s="57"/>
      <c r="H56" s="57"/>
      <c r="I56" s="57">
        <f t="shared" si="2"/>
        <v>0</v>
      </c>
    </row>
    <row r="57" spans="1:9" ht="16.5">
      <c r="A57" s="55"/>
      <c r="B57" s="58" t="e">
        <f>+VLOOKUP(A57,'[1]Kontni plan'!B:C,2,0)</f>
        <v>#N/A</v>
      </c>
      <c r="C57" s="57"/>
      <c r="D57" s="57"/>
      <c r="E57" s="57"/>
      <c r="F57" s="57"/>
      <c r="G57" s="57"/>
      <c r="H57" s="57"/>
      <c r="I57" s="57">
        <f t="shared" si="2"/>
        <v>0</v>
      </c>
    </row>
    <row r="58" spans="1:9" ht="16.5">
      <c r="A58" s="55"/>
      <c r="B58" s="58" t="e">
        <f>+VLOOKUP(A58,'[1]Kontni plan'!B:C,2,0)</f>
        <v>#N/A</v>
      </c>
      <c r="C58" s="57"/>
      <c r="D58" s="57"/>
      <c r="E58" s="57"/>
      <c r="F58" s="57"/>
      <c r="G58" s="57"/>
      <c r="H58" s="57"/>
      <c r="I58" s="57">
        <f t="shared" si="2"/>
        <v>0</v>
      </c>
    </row>
    <row r="59" spans="1:9" ht="16.5">
      <c r="A59" s="55"/>
      <c r="B59" s="58" t="e">
        <f>+VLOOKUP(A59,'[1]Kontni plan'!B:C,2,0)</f>
        <v>#N/A</v>
      </c>
      <c r="C59" s="57"/>
      <c r="D59" s="57"/>
      <c r="E59" s="57"/>
      <c r="F59" s="57"/>
      <c r="G59" s="57"/>
      <c r="H59" s="57"/>
      <c r="I59" s="57">
        <f t="shared" si="2"/>
        <v>0</v>
      </c>
    </row>
    <row r="60" spans="1:9" ht="16.5">
      <c r="A60" s="55"/>
      <c r="B60" s="58" t="e">
        <f>+VLOOKUP(A60,'[1]Kontni plan'!B:C,2,0)</f>
        <v>#N/A</v>
      </c>
      <c r="C60" s="57"/>
      <c r="D60" s="57"/>
      <c r="E60" s="57"/>
      <c r="F60" s="57"/>
      <c r="G60" s="57"/>
      <c r="H60" s="57"/>
      <c r="I60" s="57">
        <f t="shared" si="2"/>
        <v>0</v>
      </c>
    </row>
    <row r="61" spans="1:9" ht="16.5">
      <c r="A61" s="55"/>
      <c r="B61" s="58" t="e">
        <f>+VLOOKUP(A61,'[1]Kontni plan'!B:C,2,0)</f>
        <v>#N/A</v>
      </c>
      <c r="C61" s="57"/>
      <c r="D61" s="57"/>
      <c r="E61" s="57"/>
      <c r="F61" s="57"/>
      <c r="G61" s="57"/>
      <c r="H61" s="57"/>
      <c r="I61" s="57">
        <f t="shared" si="2"/>
        <v>0</v>
      </c>
    </row>
    <row r="62" spans="1:9" ht="16.5">
      <c r="A62" s="55"/>
      <c r="B62" s="58" t="e">
        <f>+VLOOKUP(A62,'[1]Kontni plan'!B:C,2,0)</f>
        <v>#N/A</v>
      </c>
      <c r="C62" s="57"/>
      <c r="D62" s="57"/>
      <c r="E62" s="57"/>
      <c r="F62" s="57"/>
      <c r="G62" s="57"/>
      <c r="H62" s="57"/>
      <c r="I62" s="57">
        <f t="shared" si="2"/>
        <v>0</v>
      </c>
    </row>
    <row r="63" spans="1:9" ht="16.5">
      <c r="A63" s="55"/>
      <c r="B63" s="58" t="e">
        <f>+VLOOKUP(A63,'[1]Kontni plan'!B:C,2,0)</f>
        <v>#N/A</v>
      </c>
      <c r="C63" s="57"/>
      <c r="D63" s="57"/>
      <c r="E63" s="57"/>
      <c r="F63" s="57"/>
      <c r="G63" s="57"/>
      <c r="H63" s="57"/>
      <c r="I63" s="57">
        <f t="shared" si="2"/>
        <v>0</v>
      </c>
    </row>
    <row r="64" spans="1:9" ht="16.5">
      <c r="A64" s="55"/>
      <c r="B64" s="58" t="e">
        <f>+VLOOKUP(A64,'[1]Kontni plan'!B:C,2,0)</f>
        <v>#N/A</v>
      </c>
      <c r="C64" s="57"/>
      <c r="D64" s="57"/>
      <c r="E64" s="57"/>
      <c r="F64" s="57"/>
      <c r="G64" s="57"/>
      <c r="H64" s="57"/>
      <c r="I64" s="57">
        <f t="shared" si="2"/>
        <v>0</v>
      </c>
    </row>
    <row r="65" spans="1:9" ht="16.5">
      <c r="A65" s="55"/>
      <c r="B65" s="58" t="e">
        <f>+VLOOKUP(A65,'[1]Kontni plan'!B:C,2,0)</f>
        <v>#N/A</v>
      </c>
      <c r="C65" s="57"/>
      <c r="D65" s="57"/>
      <c r="E65" s="57"/>
      <c r="F65" s="57"/>
      <c r="G65" s="57"/>
      <c r="H65" s="57"/>
      <c r="I65" s="57">
        <f t="shared" si="2"/>
        <v>0</v>
      </c>
    </row>
    <row r="66" spans="1:9" ht="16.5">
      <c r="A66" s="55"/>
      <c r="B66" s="58" t="e">
        <f>+VLOOKUP(A66,'[1]Kontni plan'!B:C,2,0)</f>
        <v>#N/A</v>
      </c>
      <c r="C66" s="57"/>
      <c r="D66" s="57"/>
      <c r="E66" s="57"/>
      <c r="F66" s="57"/>
      <c r="G66" s="57"/>
      <c r="H66" s="57"/>
      <c r="I66" s="57">
        <f t="shared" si="2"/>
        <v>0</v>
      </c>
    </row>
    <row r="67" spans="1:9" ht="16.5">
      <c r="A67" s="55"/>
      <c r="B67" s="58" t="e">
        <f>+VLOOKUP(A67,'[1]Kontni plan'!B:C,2,0)</f>
        <v>#N/A</v>
      </c>
      <c r="C67" s="57"/>
      <c r="D67" s="57"/>
      <c r="E67" s="57"/>
      <c r="F67" s="57"/>
      <c r="G67" s="57"/>
      <c r="H67" s="57"/>
      <c r="I67" s="57">
        <f t="shared" si="2"/>
        <v>0</v>
      </c>
    </row>
    <row r="68" spans="1:9" ht="16.5">
      <c r="A68" s="55"/>
      <c r="B68" s="58" t="e">
        <f>+VLOOKUP(A68,'[1]Kontni plan'!B:C,2,0)</f>
        <v>#N/A</v>
      </c>
      <c r="C68" s="57"/>
      <c r="D68" s="57"/>
      <c r="E68" s="57"/>
      <c r="F68" s="57"/>
      <c r="G68" s="57"/>
      <c r="H68" s="57"/>
      <c r="I68" s="57">
        <f t="shared" si="2"/>
        <v>0</v>
      </c>
    </row>
    <row r="69" spans="1:9" ht="16.5">
      <c r="A69" s="55"/>
      <c r="B69" s="58" t="e">
        <f>+VLOOKUP(A69,'[1]Kontni plan'!B:C,2,0)</f>
        <v>#N/A</v>
      </c>
      <c r="C69" s="57"/>
      <c r="D69" s="57"/>
      <c r="E69" s="57"/>
      <c r="F69" s="57"/>
      <c r="G69" s="57"/>
      <c r="H69" s="57"/>
      <c r="I69" s="57">
        <f t="shared" si="2"/>
        <v>0</v>
      </c>
    </row>
    <row r="70" spans="1:9" ht="16.5">
      <c r="A70" s="55"/>
      <c r="B70" s="58" t="e">
        <f>+VLOOKUP(A70,'[1]Kontni plan'!B:C,2,0)</f>
        <v>#N/A</v>
      </c>
      <c r="C70" s="57"/>
      <c r="D70" s="57"/>
      <c r="E70" s="57"/>
      <c r="F70" s="57"/>
      <c r="G70" s="57"/>
      <c r="H70" s="57"/>
      <c r="I70" s="57">
        <f t="shared" si="2"/>
        <v>0</v>
      </c>
    </row>
    <row r="71" spans="1:9" ht="16.5">
      <c r="A71" s="55"/>
      <c r="B71" s="58" t="e">
        <f>+VLOOKUP(A71,'[1]Kontni plan'!B:C,2,0)</f>
        <v>#N/A</v>
      </c>
      <c r="C71" s="57"/>
      <c r="D71" s="57"/>
      <c r="E71" s="57"/>
      <c r="F71" s="57"/>
      <c r="G71" s="57"/>
      <c r="H71" s="57"/>
      <c r="I71" s="57">
        <f t="shared" si="2"/>
        <v>0</v>
      </c>
    </row>
    <row r="72" spans="1:9" ht="16.5">
      <c r="A72" s="55"/>
      <c r="B72" s="58" t="e">
        <f>+VLOOKUP(A72,'[1]Kontni plan'!B:C,2,0)</f>
        <v>#N/A</v>
      </c>
      <c r="C72" s="57"/>
      <c r="D72" s="57"/>
      <c r="E72" s="57"/>
      <c r="F72" s="57"/>
      <c r="G72" s="57"/>
      <c r="H72" s="57"/>
      <c r="I72" s="57">
        <f t="shared" si="2"/>
        <v>0</v>
      </c>
    </row>
  </sheetData>
  <mergeCells count="14">
    <mergeCell ref="I1:I2"/>
    <mergeCell ref="E3:H3"/>
    <mergeCell ref="E29:H29"/>
    <mergeCell ref="A1:A2"/>
    <mergeCell ref="B1:B2"/>
    <mergeCell ref="C1:C2"/>
    <mergeCell ref="D1:D2"/>
    <mergeCell ref="E1:H1"/>
    <mergeCell ref="A27:A28"/>
    <mergeCell ref="B27:B28"/>
    <mergeCell ref="C27:C28"/>
    <mergeCell ref="D27:D28"/>
    <mergeCell ref="E27:H27"/>
    <mergeCell ref="I27:I28"/>
  </mergeCells>
  <pageMargins left="0.7" right="0.7" top="0.75" bottom="0.75" header="0.3" footer="0.3"/>
  <pageSetup paperSize="9" scale="94" orientation="landscape" verticalDpi="0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10" zoomScaleNormal="100" workbookViewId="0">
      <selection activeCell="E32" sqref="E32"/>
    </sheetView>
  </sheetViews>
  <sheetFormatPr defaultRowHeight="15"/>
  <cols>
    <col min="1" max="1" width="7.5703125" bestFit="1" customWidth="1"/>
    <col min="2" max="2" width="50.28515625" customWidth="1"/>
    <col min="3" max="3" width="13.7109375" customWidth="1"/>
    <col min="4" max="4" width="13.7109375" style="39" customWidth="1"/>
    <col min="5" max="6" width="13.7109375" customWidth="1"/>
    <col min="7" max="7" width="11.28515625" bestFit="1" customWidth="1"/>
    <col min="8" max="8" width="10.140625" customWidth="1"/>
  </cols>
  <sheetData>
    <row r="1" spans="1:7" s="8" customFormat="1" ht="16.5">
      <c r="A1" s="34"/>
      <c r="B1" s="64" t="s">
        <v>94</v>
      </c>
      <c r="C1" s="64"/>
      <c r="D1" s="64"/>
      <c r="E1" s="64"/>
      <c r="F1" s="64"/>
      <c r="G1" s="65"/>
    </row>
    <row r="2" spans="1:7" s="8" customFormat="1" ht="76.5" customHeight="1">
      <c r="A2" s="66" t="s">
        <v>0</v>
      </c>
      <c r="B2" s="66" t="s">
        <v>1</v>
      </c>
      <c r="C2" s="68" t="s">
        <v>30</v>
      </c>
      <c r="D2" s="68" t="s">
        <v>104</v>
      </c>
      <c r="E2" s="68" t="s">
        <v>107</v>
      </c>
      <c r="F2" s="68" t="s">
        <v>108</v>
      </c>
      <c r="G2" s="68" t="s">
        <v>33</v>
      </c>
    </row>
    <row r="3" spans="1:7" s="8" customFormat="1" ht="16.5">
      <c r="A3" s="67"/>
      <c r="B3" s="67"/>
      <c r="C3" s="69"/>
      <c r="D3" s="69"/>
      <c r="E3" s="69"/>
      <c r="F3" s="69"/>
      <c r="G3" s="69"/>
    </row>
    <row r="4" spans="1:7" s="12" customFormat="1" ht="16.5">
      <c r="A4" s="3"/>
      <c r="B4" s="3" t="s">
        <v>76</v>
      </c>
      <c r="C4" s="25">
        <f t="shared" ref="C4" si="0">C5+C13+C41+C45</f>
        <v>2674420</v>
      </c>
      <c r="D4" s="37">
        <f>D5+D13+D41+D51+D53</f>
        <v>304210</v>
      </c>
      <c r="E4" s="37">
        <f>E5+E13+E41+E51+E53</f>
        <v>290000</v>
      </c>
      <c r="F4" s="37">
        <f>F5+F13+F41+F51+F53</f>
        <v>40000</v>
      </c>
      <c r="G4" s="25">
        <f>C4+D4+E4+F4</f>
        <v>3308630</v>
      </c>
    </row>
    <row r="5" spans="1:7" ht="16.5">
      <c r="A5" s="20">
        <v>31</v>
      </c>
      <c r="B5" s="20" t="s">
        <v>2</v>
      </c>
      <c r="C5" s="26">
        <f>C6+C7+C9+C11+C12+C8+C10</f>
        <v>1919500</v>
      </c>
      <c r="D5" s="26">
        <f>D6+D7+D9+D11+D12+D8+D10</f>
        <v>0</v>
      </c>
      <c r="E5" s="26">
        <f>E6+E7+E9+E11+E12+E8+E10</f>
        <v>66600</v>
      </c>
      <c r="F5" s="38">
        <f>F6+F7+F8+F9+F10+F11+F12</f>
        <v>0</v>
      </c>
      <c r="G5" s="26">
        <f>G6+G7+G8+G9+G10+G11+G12</f>
        <v>1986100</v>
      </c>
    </row>
    <row r="6" spans="1:7" ht="16.5">
      <c r="A6" s="4">
        <v>3111</v>
      </c>
      <c r="B6" s="5" t="s">
        <v>3</v>
      </c>
      <c r="C6" s="6">
        <v>1600000</v>
      </c>
      <c r="D6" s="6">
        <v>0</v>
      </c>
      <c r="E6" s="6">
        <v>50000</v>
      </c>
      <c r="F6" s="6">
        <v>0</v>
      </c>
      <c r="G6" s="28">
        <f>C6+D6+E6+F6</f>
        <v>1650000</v>
      </c>
    </row>
    <row r="7" spans="1:7" ht="16.5">
      <c r="A7" s="4">
        <v>3113</v>
      </c>
      <c r="B7" s="5" t="s">
        <v>77</v>
      </c>
      <c r="C7" s="28">
        <v>0</v>
      </c>
      <c r="D7" s="17">
        <v>0</v>
      </c>
      <c r="E7" s="28">
        <v>0</v>
      </c>
      <c r="F7" s="28">
        <v>0</v>
      </c>
      <c r="G7" s="28">
        <f t="shared" ref="G7:G12" si="1">C7+D7+E7+F7</f>
        <v>0</v>
      </c>
    </row>
    <row r="8" spans="1:7" ht="16.5">
      <c r="A8" s="4">
        <v>3114</v>
      </c>
      <c r="B8" s="5" t="s">
        <v>78</v>
      </c>
      <c r="C8" s="28">
        <v>0</v>
      </c>
      <c r="D8" s="17">
        <v>0</v>
      </c>
      <c r="E8" s="28">
        <v>0</v>
      </c>
      <c r="F8" s="28">
        <v>0</v>
      </c>
      <c r="G8" s="28">
        <f t="shared" si="1"/>
        <v>0</v>
      </c>
    </row>
    <row r="9" spans="1:7" ht="16.5">
      <c r="A9" s="4">
        <v>3121</v>
      </c>
      <c r="B9" s="5" t="s">
        <v>4</v>
      </c>
      <c r="C9" s="6">
        <v>60000</v>
      </c>
      <c r="D9" s="6">
        <v>0</v>
      </c>
      <c r="E9" s="6">
        <v>8000</v>
      </c>
      <c r="F9" s="6">
        <v>0</v>
      </c>
      <c r="G9" s="28">
        <f t="shared" si="1"/>
        <v>68000</v>
      </c>
    </row>
    <row r="10" spans="1:7" ht="16.5">
      <c r="A10" s="4">
        <v>3131</v>
      </c>
      <c r="B10" s="5" t="s">
        <v>79</v>
      </c>
      <c r="C10" s="28">
        <v>0</v>
      </c>
      <c r="D10" s="17">
        <v>0</v>
      </c>
      <c r="E10" s="28">
        <v>0</v>
      </c>
      <c r="F10" s="28">
        <v>0</v>
      </c>
      <c r="G10" s="28">
        <f t="shared" si="1"/>
        <v>0</v>
      </c>
    </row>
    <row r="11" spans="1:7" ht="16.5">
      <c r="A11" s="4">
        <v>3132</v>
      </c>
      <c r="B11" s="5" t="s">
        <v>5</v>
      </c>
      <c r="C11" s="6">
        <v>230000</v>
      </c>
      <c r="D11" s="6">
        <v>0</v>
      </c>
      <c r="E11" s="6">
        <v>7750</v>
      </c>
      <c r="F11" s="6">
        <v>0</v>
      </c>
      <c r="G11" s="28">
        <f t="shared" si="1"/>
        <v>237750</v>
      </c>
    </row>
    <row r="12" spans="1:7" ht="16.5">
      <c r="A12" s="4">
        <v>3133</v>
      </c>
      <c r="B12" s="5" t="s">
        <v>6</v>
      </c>
      <c r="C12" s="6">
        <v>29500</v>
      </c>
      <c r="D12" s="6">
        <v>0</v>
      </c>
      <c r="E12" s="6">
        <v>850</v>
      </c>
      <c r="F12" s="6">
        <v>0</v>
      </c>
      <c r="G12" s="28">
        <f t="shared" si="1"/>
        <v>30350</v>
      </c>
    </row>
    <row r="13" spans="1:7" ht="16.5">
      <c r="A13" s="20">
        <v>32</v>
      </c>
      <c r="B13" s="20" t="s">
        <v>7</v>
      </c>
      <c r="C13" s="26">
        <f>C14+C15+C16+C17+C18+C19+C20+C21+C22+C23+C24+C25+C26+C27+C28+C29+C30+C31+C32+C33+C34+C35+C36+C37+C38+C39+C40</f>
        <v>750920</v>
      </c>
      <c r="D13" s="38">
        <f>D14+D15+D16+D17+D18+D19+D20+D21+D22+D23+D24+D25+D26+D27+D28+D29+D30+D31+D32+D33+D34+D35+D36+D37+D38+D39+D40</f>
        <v>28203</v>
      </c>
      <c r="E13" s="38">
        <f>E14+E15+E16+E17+E18+E19+E20+E21+E22+E23+E24+E25+E26+E27+E28+E29+E30+E31+E32+E33+E34+E35+E36+E37+E38+E39+E40</f>
        <v>214900</v>
      </c>
      <c r="F13" s="38">
        <f>F14+F15+F16+F17+F18+F19+F20+F21+F22+F23+F24+F25+F26+F27+F28+F29+F30+F31+F32+F33+F34+F35+F36+F37+F38+F39+F40</f>
        <v>40000</v>
      </c>
      <c r="G13" s="26">
        <f t="shared" ref="G13" si="2">G14+G15+G16+G17+G18+G19+G20+G21+G22+G23+G24+G25+G26+G27+G28+G29+G30+G31+G32+G33+G34+G35+G36+G37+G38+G39+G40</f>
        <v>1034023</v>
      </c>
    </row>
    <row r="14" spans="1:7" ht="16.5">
      <c r="A14" s="4">
        <v>3211</v>
      </c>
      <c r="B14" s="5" t="s">
        <v>8</v>
      </c>
      <c r="C14" s="33">
        <v>5000</v>
      </c>
      <c r="D14" s="33">
        <v>0</v>
      </c>
      <c r="E14" s="33">
        <v>6700</v>
      </c>
      <c r="F14" s="33">
        <v>0</v>
      </c>
      <c r="G14" s="28">
        <f>C14+D14+E14+F14</f>
        <v>11700</v>
      </c>
    </row>
    <row r="15" spans="1:7" ht="16.5">
      <c r="A15" s="4">
        <v>3212</v>
      </c>
      <c r="B15" s="5" t="s">
        <v>9</v>
      </c>
      <c r="C15" s="33">
        <v>68000</v>
      </c>
      <c r="D15" s="33">
        <v>0</v>
      </c>
      <c r="E15" s="33">
        <v>0</v>
      </c>
      <c r="F15" s="33">
        <v>0</v>
      </c>
      <c r="G15" s="28">
        <f t="shared" ref="G15:G40" si="3">C15+D15+E15+F15</f>
        <v>68000</v>
      </c>
    </row>
    <row r="16" spans="1:7" ht="16.5">
      <c r="A16" s="4">
        <v>3213</v>
      </c>
      <c r="B16" s="5" t="s">
        <v>10</v>
      </c>
      <c r="C16" s="33">
        <v>13000</v>
      </c>
      <c r="D16" s="33">
        <v>0</v>
      </c>
      <c r="E16" s="33">
        <v>0</v>
      </c>
      <c r="F16" s="33">
        <v>0</v>
      </c>
      <c r="G16" s="28">
        <f t="shared" si="3"/>
        <v>13000</v>
      </c>
    </row>
    <row r="17" spans="1:7" ht="16.5">
      <c r="A17" s="4">
        <v>3214</v>
      </c>
      <c r="B17" s="5" t="s">
        <v>80</v>
      </c>
      <c r="C17" s="33">
        <v>0</v>
      </c>
      <c r="D17" s="33">
        <v>0</v>
      </c>
      <c r="E17" s="33">
        <v>0</v>
      </c>
      <c r="F17" s="33">
        <v>0</v>
      </c>
      <c r="G17" s="28">
        <f t="shared" si="3"/>
        <v>0</v>
      </c>
    </row>
    <row r="18" spans="1:7" ht="16.5">
      <c r="A18" s="4">
        <v>3221</v>
      </c>
      <c r="B18" s="5" t="s">
        <v>11</v>
      </c>
      <c r="C18" s="33">
        <v>90000</v>
      </c>
      <c r="D18" s="33">
        <v>0</v>
      </c>
      <c r="E18" s="33">
        <v>0</v>
      </c>
      <c r="F18" s="33">
        <v>0</v>
      </c>
      <c r="G18" s="28">
        <f t="shared" si="3"/>
        <v>90000</v>
      </c>
    </row>
    <row r="19" spans="1:7" ht="16.5">
      <c r="A19" s="4">
        <v>3222</v>
      </c>
      <c r="B19" s="5" t="s">
        <v>81</v>
      </c>
      <c r="C19" s="33">
        <v>0</v>
      </c>
      <c r="D19" s="33">
        <v>0</v>
      </c>
      <c r="E19" s="33">
        <v>0</v>
      </c>
      <c r="F19" s="33">
        <v>0</v>
      </c>
      <c r="G19" s="28">
        <f t="shared" si="3"/>
        <v>0</v>
      </c>
    </row>
    <row r="20" spans="1:7" ht="16.5">
      <c r="A20" s="4">
        <v>3223</v>
      </c>
      <c r="B20" s="5" t="s">
        <v>12</v>
      </c>
      <c r="C20" s="33">
        <v>28000</v>
      </c>
      <c r="D20" s="33">
        <v>0</v>
      </c>
      <c r="E20" s="33">
        <v>11660</v>
      </c>
      <c r="F20" s="33">
        <v>3000</v>
      </c>
      <c r="G20" s="28">
        <f t="shared" si="3"/>
        <v>42660</v>
      </c>
    </row>
    <row r="21" spans="1:7" ht="16.5">
      <c r="A21" s="4">
        <v>3224</v>
      </c>
      <c r="B21" s="5" t="s">
        <v>13</v>
      </c>
      <c r="C21" s="33">
        <v>0</v>
      </c>
      <c r="D21" s="33">
        <v>0</v>
      </c>
      <c r="E21" s="33">
        <v>0</v>
      </c>
      <c r="F21" s="33">
        <v>0</v>
      </c>
      <c r="G21" s="28">
        <f t="shared" si="3"/>
        <v>0</v>
      </c>
    </row>
    <row r="22" spans="1:7" ht="16.5">
      <c r="A22" s="4">
        <v>3225</v>
      </c>
      <c r="B22" s="5" t="s">
        <v>14</v>
      </c>
      <c r="C22" s="33">
        <v>1000</v>
      </c>
      <c r="D22" s="33">
        <v>0</v>
      </c>
      <c r="E22" s="33">
        <v>1000</v>
      </c>
      <c r="F22" s="33">
        <v>0</v>
      </c>
      <c r="G22" s="28">
        <f t="shared" si="3"/>
        <v>2000</v>
      </c>
    </row>
    <row r="23" spans="1:7" ht="16.5">
      <c r="A23" s="4">
        <v>3227</v>
      </c>
      <c r="B23" s="5" t="s">
        <v>82</v>
      </c>
      <c r="C23" s="33">
        <v>0</v>
      </c>
      <c r="D23" s="33">
        <v>0</v>
      </c>
      <c r="E23" s="33">
        <v>0</v>
      </c>
      <c r="F23" s="33">
        <v>0</v>
      </c>
      <c r="G23" s="28">
        <f t="shared" si="3"/>
        <v>0</v>
      </c>
    </row>
    <row r="24" spans="1:7" ht="16.5">
      <c r="A24" s="4">
        <v>3231</v>
      </c>
      <c r="B24" s="5" t="s">
        <v>15</v>
      </c>
      <c r="C24" s="33">
        <v>29000</v>
      </c>
      <c r="D24" s="33">
        <v>0</v>
      </c>
      <c r="E24" s="33">
        <v>4900</v>
      </c>
      <c r="F24" s="33">
        <v>1100</v>
      </c>
      <c r="G24" s="28">
        <f t="shared" si="3"/>
        <v>35000</v>
      </c>
    </row>
    <row r="25" spans="1:7" ht="16.5">
      <c r="A25" s="4">
        <v>3232</v>
      </c>
      <c r="B25" s="5" t="s">
        <v>16</v>
      </c>
      <c r="C25" s="33">
        <v>7500</v>
      </c>
      <c r="D25" s="33">
        <v>0</v>
      </c>
      <c r="E25" s="33">
        <v>3000</v>
      </c>
      <c r="F25" s="33">
        <v>0</v>
      </c>
      <c r="G25" s="28">
        <f t="shared" si="3"/>
        <v>10500</v>
      </c>
    </row>
    <row r="26" spans="1:7" ht="16.5">
      <c r="A26" s="4">
        <v>3233</v>
      </c>
      <c r="B26" s="5" t="s">
        <v>17</v>
      </c>
      <c r="C26" s="33">
        <v>11000</v>
      </c>
      <c r="D26" s="33">
        <v>0</v>
      </c>
      <c r="E26" s="33">
        <v>19000</v>
      </c>
      <c r="F26" s="33">
        <v>0</v>
      </c>
      <c r="G26" s="28">
        <f t="shared" si="3"/>
        <v>30000</v>
      </c>
    </row>
    <row r="27" spans="1:7" ht="16.5">
      <c r="A27" s="4">
        <v>3234</v>
      </c>
      <c r="B27" s="5" t="s">
        <v>18</v>
      </c>
      <c r="C27" s="33">
        <v>100000</v>
      </c>
      <c r="D27" s="33">
        <v>0</v>
      </c>
      <c r="E27" s="33">
        <v>0</v>
      </c>
      <c r="F27" s="33">
        <v>0</v>
      </c>
      <c r="G27" s="28">
        <f t="shared" si="3"/>
        <v>100000</v>
      </c>
    </row>
    <row r="28" spans="1:7" ht="16.5">
      <c r="A28" s="4">
        <v>3235</v>
      </c>
      <c r="B28" s="5" t="s">
        <v>19</v>
      </c>
      <c r="C28" s="33">
        <v>2000</v>
      </c>
      <c r="D28" s="33">
        <v>0</v>
      </c>
      <c r="E28" s="33">
        <v>0</v>
      </c>
      <c r="F28" s="33">
        <v>0</v>
      </c>
      <c r="G28" s="28">
        <f t="shared" si="3"/>
        <v>2000</v>
      </c>
    </row>
    <row r="29" spans="1:7" ht="16.5">
      <c r="A29" s="4">
        <v>3236</v>
      </c>
      <c r="B29" s="5" t="s">
        <v>20</v>
      </c>
      <c r="C29" s="33">
        <v>6000</v>
      </c>
      <c r="D29" s="33">
        <v>0</v>
      </c>
      <c r="E29" s="33">
        <v>0</v>
      </c>
      <c r="F29" s="33">
        <v>0</v>
      </c>
      <c r="G29" s="28">
        <f t="shared" si="3"/>
        <v>6000</v>
      </c>
    </row>
    <row r="30" spans="1:7" ht="16.5">
      <c r="A30" s="4">
        <v>3237</v>
      </c>
      <c r="B30" s="5" t="s">
        <v>21</v>
      </c>
      <c r="C30" s="33">
        <v>342420</v>
      </c>
      <c r="D30" s="33">
        <v>0</v>
      </c>
      <c r="E30" s="33">
        <v>146240</v>
      </c>
      <c r="F30" s="33">
        <v>29800</v>
      </c>
      <c r="G30" s="28">
        <f t="shared" si="3"/>
        <v>518460</v>
      </c>
    </row>
    <row r="31" spans="1:7" ht="16.5">
      <c r="A31" s="4">
        <v>3238</v>
      </c>
      <c r="B31" s="5" t="s">
        <v>22</v>
      </c>
      <c r="C31" s="33">
        <v>1000</v>
      </c>
      <c r="D31" s="33">
        <v>0</v>
      </c>
      <c r="E31" s="33">
        <v>0</v>
      </c>
      <c r="F31" s="33">
        <v>0</v>
      </c>
      <c r="G31" s="28">
        <f t="shared" si="3"/>
        <v>1000</v>
      </c>
    </row>
    <row r="32" spans="1:7" ht="16.5">
      <c r="A32" s="4">
        <v>3239</v>
      </c>
      <c r="B32" s="5" t="s">
        <v>23</v>
      </c>
      <c r="C32" s="33">
        <v>8000</v>
      </c>
      <c r="D32" s="33">
        <v>28203</v>
      </c>
      <c r="E32" s="33">
        <v>14400</v>
      </c>
      <c r="F32" s="33">
        <v>1100</v>
      </c>
      <c r="G32" s="28">
        <f t="shared" si="3"/>
        <v>51703</v>
      </c>
    </row>
    <row r="33" spans="1:7" ht="16.5">
      <c r="A33" s="4">
        <v>3241</v>
      </c>
      <c r="B33" s="5" t="s">
        <v>83</v>
      </c>
      <c r="C33" s="33">
        <v>0</v>
      </c>
      <c r="D33" s="33">
        <v>0</v>
      </c>
      <c r="E33" s="33">
        <v>3000</v>
      </c>
      <c r="F33" s="33">
        <v>0</v>
      </c>
      <c r="G33" s="28">
        <f t="shared" si="3"/>
        <v>3000</v>
      </c>
    </row>
    <row r="34" spans="1:7" ht="16.5">
      <c r="A34" s="4">
        <v>3291</v>
      </c>
      <c r="B34" s="5" t="s">
        <v>84</v>
      </c>
      <c r="C34" s="33">
        <v>0</v>
      </c>
      <c r="D34" s="33">
        <v>0</v>
      </c>
      <c r="E34" s="33">
        <v>0</v>
      </c>
      <c r="F34" s="33">
        <v>0</v>
      </c>
      <c r="G34" s="28">
        <f t="shared" si="3"/>
        <v>0</v>
      </c>
    </row>
    <row r="35" spans="1:7" ht="16.5">
      <c r="A35" s="4">
        <v>3292</v>
      </c>
      <c r="B35" s="5" t="s">
        <v>24</v>
      </c>
      <c r="C35" s="33">
        <v>11000</v>
      </c>
      <c r="D35" s="33">
        <v>0</v>
      </c>
      <c r="E35" s="33">
        <v>0</v>
      </c>
      <c r="F35" s="33">
        <v>5000</v>
      </c>
      <c r="G35" s="28">
        <f t="shared" si="3"/>
        <v>16000</v>
      </c>
    </row>
    <row r="36" spans="1:7" ht="16.5">
      <c r="A36" s="4">
        <v>3293</v>
      </c>
      <c r="B36" s="5" t="s">
        <v>25</v>
      </c>
      <c r="C36" s="6">
        <v>0</v>
      </c>
      <c r="D36" s="6">
        <v>0</v>
      </c>
      <c r="E36" s="6">
        <v>3000</v>
      </c>
      <c r="F36" s="6"/>
      <c r="G36" s="28">
        <f t="shared" si="3"/>
        <v>3000</v>
      </c>
    </row>
    <row r="37" spans="1:7" ht="16.5">
      <c r="A37" s="4">
        <v>3294</v>
      </c>
      <c r="B37" s="5" t="s">
        <v>26</v>
      </c>
      <c r="C37" s="33">
        <v>26000</v>
      </c>
      <c r="D37" s="33">
        <v>0</v>
      </c>
      <c r="E37" s="33">
        <v>0</v>
      </c>
      <c r="F37" s="33"/>
      <c r="G37" s="28">
        <f t="shared" si="3"/>
        <v>26000</v>
      </c>
    </row>
    <row r="38" spans="1:7" ht="16.5">
      <c r="A38" s="4">
        <v>3295</v>
      </c>
      <c r="B38" s="5" t="s">
        <v>85</v>
      </c>
      <c r="C38" s="6">
        <v>0</v>
      </c>
      <c r="D38" s="6">
        <v>0</v>
      </c>
      <c r="E38" s="6">
        <v>0</v>
      </c>
      <c r="F38" s="6"/>
      <c r="G38" s="28">
        <f t="shared" si="3"/>
        <v>0</v>
      </c>
    </row>
    <row r="39" spans="1:7" ht="16.5">
      <c r="A39" s="4">
        <v>3296</v>
      </c>
      <c r="B39" s="5" t="s">
        <v>86</v>
      </c>
      <c r="C39" s="6">
        <v>0</v>
      </c>
      <c r="D39" s="6">
        <v>0</v>
      </c>
      <c r="E39" s="6">
        <v>0</v>
      </c>
      <c r="F39" s="6"/>
      <c r="G39" s="28">
        <f t="shared" si="3"/>
        <v>0</v>
      </c>
    </row>
    <row r="40" spans="1:7" ht="16.5">
      <c r="A40" s="4">
        <v>3299</v>
      </c>
      <c r="B40" s="5" t="s">
        <v>27</v>
      </c>
      <c r="C40" s="6">
        <v>2000</v>
      </c>
      <c r="D40" s="6">
        <v>0</v>
      </c>
      <c r="E40" s="6">
        <v>2000</v>
      </c>
      <c r="F40" s="6"/>
      <c r="G40" s="28">
        <f t="shared" si="3"/>
        <v>4000</v>
      </c>
    </row>
    <row r="41" spans="1:7" ht="16.5">
      <c r="A41" s="20">
        <v>34</v>
      </c>
      <c r="B41" s="20" t="s">
        <v>28</v>
      </c>
      <c r="C41" s="26">
        <f t="shared" ref="C41:G41" si="4">C42+C43+C44</f>
        <v>4000</v>
      </c>
      <c r="D41" s="38">
        <f>D42+D43+D44</f>
        <v>0</v>
      </c>
      <c r="E41" s="38">
        <f>E42+E43+E44</f>
        <v>3000</v>
      </c>
      <c r="F41" s="38">
        <f>F42+F43+F44</f>
        <v>0</v>
      </c>
      <c r="G41" s="26">
        <f t="shared" si="4"/>
        <v>7000</v>
      </c>
    </row>
    <row r="42" spans="1:7" ht="16.5">
      <c r="A42" s="4">
        <v>3431</v>
      </c>
      <c r="B42" s="5" t="s">
        <v>29</v>
      </c>
      <c r="C42" s="6">
        <v>4000</v>
      </c>
      <c r="D42" s="6">
        <v>0</v>
      </c>
      <c r="E42" s="6">
        <v>3000</v>
      </c>
      <c r="F42" s="6"/>
      <c r="G42" s="28">
        <f>C42+D42+E42+F42</f>
        <v>7000</v>
      </c>
    </row>
    <row r="43" spans="1:7" ht="16.5">
      <c r="A43" s="4">
        <v>3432</v>
      </c>
      <c r="B43" s="5" t="s">
        <v>87</v>
      </c>
      <c r="C43" s="28">
        <v>0</v>
      </c>
      <c r="D43" s="17">
        <v>0</v>
      </c>
      <c r="E43" s="28"/>
      <c r="F43" s="28"/>
      <c r="G43" s="28">
        <f t="shared" ref="G43:G44" si="5">C43+D43+E43+F43</f>
        <v>0</v>
      </c>
    </row>
    <row r="44" spans="1:7" ht="16.5">
      <c r="A44" s="4">
        <v>3434</v>
      </c>
      <c r="B44" s="5" t="s">
        <v>88</v>
      </c>
      <c r="C44" s="28">
        <v>0</v>
      </c>
      <c r="D44" s="17">
        <v>0</v>
      </c>
      <c r="E44" s="28"/>
      <c r="F44" s="28"/>
      <c r="G44" s="28">
        <f t="shared" si="5"/>
        <v>0</v>
      </c>
    </row>
    <row r="45" spans="1:7" ht="16.5" hidden="1">
      <c r="A45" s="20">
        <v>54</v>
      </c>
      <c r="B45" s="20"/>
      <c r="C45" s="26">
        <f>C46+C47</f>
        <v>0</v>
      </c>
      <c r="D45" s="38"/>
      <c r="E45" s="26"/>
      <c r="F45" s="26"/>
      <c r="G45" s="26">
        <f>G46+G47</f>
        <v>0</v>
      </c>
    </row>
    <row r="46" spans="1:7" ht="24" hidden="1">
      <c r="A46" s="4">
        <v>54452</v>
      </c>
      <c r="B46" s="29" t="s">
        <v>89</v>
      </c>
      <c r="C46" s="28"/>
      <c r="D46" s="17"/>
      <c r="E46" s="28"/>
      <c r="F46" s="28"/>
      <c r="G46" s="28">
        <f>SUM(C46:C46)</f>
        <v>0</v>
      </c>
    </row>
    <row r="47" spans="1:7" ht="36" hidden="1">
      <c r="A47" s="4">
        <v>54762</v>
      </c>
      <c r="B47" s="29" t="s">
        <v>90</v>
      </c>
      <c r="C47" s="28"/>
      <c r="D47" s="17"/>
      <c r="E47" s="28"/>
      <c r="F47" s="28"/>
      <c r="G47" s="28">
        <f>SUM(C47:C47)</f>
        <v>0</v>
      </c>
    </row>
    <row r="48" spans="1:7" hidden="1">
      <c r="A48" s="30">
        <v>3433</v>
      </c>
      <c r="B48" s="30" t="s">
        <v>91</v>
      </c>
    </row>
    <row r="49" spans="1:7" hidden="1">
      <c r="A49" s="30">
        <v>3423</v>
      </c>
      <c r="B49" s="30" t="s">
        <v>92</v>
      </c>
    </row>
    <row r="50" spans="1:7" ht="16.5" hidden="1">
      <c r="A50" s="31">
        <v>3112</v>
      </c>
      <c r="B50" s="32" t="s">
        <v>93</v>
      </c>
    </row>
    <row r="51" spans="1:7" ht="17.25" customHeight="1">
      <c r="A51" s="13">
        <v>41</v>
      </c>
      <c r="B51" s="13" t="s">
        <v>105</v>
      </c>
      <c r="C51" s="40">
        <f t="shared" ref="C51:G53" si="6">C52+C53+C54</f>
        <v>0</v>
      </c>
      <c r="D51" s="41">
        <f>D52</f>
        <v>276007</v>
      </c>
      <c r="E51" s="40">
        <f>E52</f>
        <v>0</v>
      </c>
      <c r="F51" s="40">
        <f>F52</f>
        <v>0</v>
      </c>
      <c r="G51" s="40">
        <f>C51+D51+E51+F51</f>
        <v>276007</v>
      </c>
    </row>
    <row r="52" spans="1:7" s="36" customFormat="1" ht="16.5">
      <c r="A52" s="42">
        <v>4124</v>
      </c>
      <c r="B52" s="43" t="s">
        <v>106</v>
      </c>
      <c r="C52" s="44"/>
      <c r="D52" s="45">
        <v>276007</v>
      </c>
      <c r="E52" s="44"/>
      <c r="F52" s="44"/>
      <c r="G52" s="45">
        <f>C52+D52+E52+F52</f>
        <v>276007</v>
      </c>
    </row>
    <row r="53" spans="1:7" ht="17.25" customHeight="1">
      <c r="A53" s="20">
        <v>42</v>
      </c>
      <c r="B53" s="20" t="s">
        <v>102</v>
      </c>
      <c r="C53" s="26">
        <f t="shared" si="6"/>
        <v>0</v>
      </c>
      <c r="D53" s="38">
        <f>D54</f>
        <v>0</v>
      </c>
      <c r="E53" s="38">
        <f>E54</f>
        <v>5500</v>
      </c>
      <c r="F53" s="38">
        <f>F54</f>
        <v>0</v>
      </c>
      <c r="G53" s="26">
        <f t="shared" si="6"/>
        <v>0</v>
      </c>
    </row>
    <row r="54" spans="1:7" ht="16.5">
      <c r="A54" s="4">
        <v>4221</v>
      </c>
      <c r="B54" s="5" t="s">
        <v>103</v>
      </c>
      <c r="C54" s="28">
        <v>0</v>
      </c>
      <c r="D54" s="17">
        <v>0</v>
      </c>
      <c r="E54" s="28">
        <v>5500</v>
      </c>
      <c r="F54" s="28"/>
      <c r="G54" s="28">
        <f>SUM(C54:C54)</f>
        <v>0</v>
      </c>
    </row>
  </sheetData>
  <sheetProtection formatCells="0" formatColumns="0" formatRows="0"/>
  <protectedRanges>
    <protectedRange sqref="G53:G54 G51 G4:G44" name="Range2"/>
  </protectedRanges>
  <mergeCells count="8">
    <mergeCell ref="E2:E3"/>
    <mergeCell ref="F2:F3"/>
    <mergeCell ref="B1:G1"/>
    <mergeCell ref="A2:A3"/>
    <mergeCell ref="B2:B3"/>
    <mergeCell ref="C2:C3"/>
    <mergeCell ref="D2:D3"/>
    <mergeCell ref="G2:G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HKS 2019</vt:lpstr>
      <vt:lpstr>HKS 2020</vt:lpstr>
      <vt:lpstr>HKS 2021</vt:lpstr>
      <vt:lpstr>HKS programi</vt:lpstr>
      <vt:lpstr>HKS SVEUKUPNO 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Julijeta Vugrinec</cp:lastModifiedBy>
  <cp:lastPrinted>2018-12-17T11:42:54Z</cp:lastPrinted>
  <dcterms:created xsi:type="dcterms:W3CDTF">2018-05-28T11:30:53Z</dcterms:created>
  <dcterms:modified xsi:type="dcterms:W3CDTF">2019-01-25T09:46:39Z</dcterms:modified>
</cp:coreProperties>
</file>