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170" windowHeight="11520"/>
  </bookViews>
  <sheets>
    <sheet name="FP2017" sheetId="1" r:id="rId1"/>
    <sheet name="Sheet2" sheetId="2" r:id="rId2"/>
    <sheet name="Sheet3" sheetId="3" r:id="rId3"/>
  </sheets>
  <definedNames>
    <definedName name="_xlnm.Print_Area" localSheetId="0">'FP2017'!$A$2:$M$70</definedName>
  </definedNames>
  <calcPr calcId="125725"/>
</workbook>
</file>

<file path=xl/calcChain.xml><?xml version="1.0" encoding="utf-8"?>
<calcChain xmlns="http://schemas.openxmlformats.org/spreadsheetml/2006/main">
  <c r="G38" i="1"/>
  <c r="G33"/>
  <c r="G30"/>
  <c r="G29" s="1"/>
  <c r="E47"/>
  <c r="K57"/>
  <c r="E34"/>
  <c r="H19"/>
  <c r="G19"/>
  <c r="F19"/>
  <c r="J55"/>
  <c r="I55"/>
  <c r="G15"/>
  <c r="F6"/>
  <c r="G6"/>
  <c r="H24"/>
  <c r="H25"/>
  <c r="H26"/>
  <c r="H27"/>
  <c r="H28"/>
  <c r="H23"/>
  <c r="H32"/>
  <c r="H31"/>
  <c r="H35"/>
  <c r="H36"/>
  <c r="H37"/>
  <c r="H34"/>
  <c r="H49"/>
  <c r="H52"/>
  <c r="H53"/>
  <c r="H54"/>
  <c r="H51"/>
  <c r="H57"/>
  <c r="H56"/>
  <c r="H59"/>
  <c r="H58" s="1"/>
  <c r="H62"/>
  <c r="H61"/>
  <c r="H48"/>
  <c r="E57"/>
  <c r="L57" s="1"/>
  <c r="E56"/>
  <c r="D55"/>
  <c r="C55"/>
  <c r="D11"/>
  <c r="C11"/>
  <c r="E11" s="1"/>
  <c r="E12"/>
  <c r="I12" s="1"/>
  <c r="I11" s="1"/>
  <c r="H12"/>
  <c r="K11"/>
  <c r="J11"/>
  <c r="H11"/>
  <c r="L20"/>
  <c r="H55"/>
  <c r="H40"/>
  <c r="H41"/>
  <c r="H42"/>
  <c r="H43"/>
  <c r="H44"/>
  <c r="H45"/>
  <c r="H46"/>
  <c r="H47"/>
  <c r="H39"/>
  <c r="H17"/>
  <c r="H18"/>
  <c r="H16"/>
  <c r="H15" s="1"/>
  <c r="H14"/>
  <c r="H8"/>
  <c r="H9"/>
  <c r="H10"/>
  <c r="H7"/>
  <c r="H6" l="1"/>
  <c r="H38"/>
  <c r="H50"/>
  <c r="L12"/>
  <c r="L11" s="1"/>
  <c r="E55"/>
  <c r="H30"/>
  <c r="H33"/>
  <c r="H60"/>
  <c r="E40"/>
  <c r="H29" l="1"/>
  <c r="H22" s="1"/>
  <c r="H21" s="1"/>
  <c r="K52"/>
  <c r="K53"/>
  <c r="K54"/>
  <c r="I30"/>
  <c r="I9"/>
  <c r="I50"/>
  <c r="I33"/>
  <c r="K59"/>
  <c r="K40"/>
  <c r="L40" s="1"/>
  <c r="K41"/>
  <c r="K42"/>
  <c r="K43"/>
  <c r="K44"/>
  <c r="K45"/>
  <c r="K46"/>
  <c r="K47"/>
  <c r="L47" s="1"/>
  <c r="K39"/>
  <c r="I7"/>
  <c r="E27"/>
  <c r="L27" s="1"/>
  <c r="J9" l="1"/>
  <c r="K49"/>
  <c r="J50"/>
  <c r="J30"/>
  <c r="J22"/>
  <c r="K8"/>
  <c r="K10"/>
  <c r="K14"/>
  <c r="K17"/>
  <c r="K18"/>
  <c r="L18" s="1"/>
  <c r="K16"/>
  <c r="L19"/>
  <c r="K24"/>
  <c r="K25"/>
  <c r="K26"/>
  <c r="K23"/>
  <c r="K31"/>
  <c r="K35"/>
  <c r="K36"/>
  <c r="K37"/>
  <c r="K34"/>
  <c r="L34" s="1"/>
  <c r="K51"/>
  <c r="K56"/>
  <c r="K55" s="1"/>
  <c r="K62"/>
  <c r="L62" s="1"/>
  <c r="K61"/>
  <c r="L61" s="1"/>
  <c r="L60" s="1"/>
  <c r="C22"/>
  <c r="E24"/>
  <c r="E25"/>
  <c r="E26"/>
  <c r="E23"/>
  <c r="E17"/>
  <c r="L17" s="1"/>
  <c r="E59"/>
  <c r="E52"/>
  <c r="E53"/>
  <c r="E54"/>
  <c r="L54" s="1"/>
  <c r="E51"/>
  <c r="E49"/>
  <c r="E48" s="1"/>
  <c r="E41"/>
  <c r="L41" s="1"/>
  <c r="E42"/>
  <c r="L42" s="1"/>
  <c r="E43"/>
  <c r="L43" s="1"/>
  <c r="E44"/>
  <c r="L44" s="1"/>
  <c r="E45"/>
  <c r="L45" s="1"/>
  <c r="E46"/>
  <c r="L46" s="1"/>
  <c r="E39"/>
  <c r="L39" s="1"/>
  <c r="E35"/>
  <c r="E36"/>
  <c r="L36" s="1"/>
  <c r="E37"/>
  <c r="E32"/>
  <c r="L32" s="1"/>
  <c r="E31"/>
  <c r="L31" s="1"/>
  <c r="D48"/>
  <c r="C48"/>
  <c r="E16"/>
  <c r="L16" s="1"/>
  <c r="J15"/>
  <c r="L14" l="1"/>
  <c r="L13" s="1"/>
  <c r="L8"/>
  <c r="L7" s="1"/>
  <c r="K9"/>
  <c r="L10"/>
  <c r="L15"/>
  <c r="L53"/>
  <c r="L56"/>
  <c r="L55" s="1"/>
  <c r="K13"/>
  <c r="L59"/>
  <c r="L58" s="1"/>
  <c r="L23"/>
  <c r="L26"/>
  <c r="L24"/>
  <c r="L52"/>
  <c r="L37"/>
  <c r="L25"/>
  <c r="K30"/>
  <c r="K22"/>
  <c r="L9"/>
  <c r="L49"/>
  <c r="L48" s="1"/>
  <c r="K50"/>
  <c r="L51"/>
  <c r="L35"/>
  <c r="K15"/>
  <c r="E22"/>
  <c r="E60"/>
  <c r="E58"/>
  <c r="E50"/>
  <c r="E38"/>
  <c r="E33"/>
  <c r="E30"/>
  <c r="E15"/>
  <c r="D60"/>
  <c r="D58"/>
  <c r="D50"/>
  <c r="D38"/>
  <c r="D33"/>
  <c r="D30"/>
  <c r="D22"/>
  <c r="D15"/>
  <c r="D6" s="1"/>
  <c r="K60"/>
  <c r="K58"/>
  <c r="K48"/>
  <c r="K38"/>
  <c r="K33"/>
  <c r="K7"/>
  <c r="J60"/>
  <c r="J58"/>
  <c r="J48"/>
  <c r="J38"/>
  <c r="J33"/>
  <c r="J19"/>
  <c r="J13"/>
  <c r="J7"/>
  <c r="I60"/>
  <c r="I38"/>
  <c r="C50"/>
  <c r="C33"/>
  <c r="C38"/>
  <c r="I48"/>
  <c r="L6" l="1"/>
  <c r="E29"/>
  <c r="L50"/>
  <c r="K29"/>
  <c r="K28" s="1"/>
  <c r="L38"/>
  <c r="L30"/>
  <c r="L22"/>
  <c r="L33"/>
  <c r="J29"/>
  <c r="J21" s="1"/>
  <c r="J6"/>
  <c r="D29"/>
  <c r="D21" s="1"/>
  <c r="C30"/>
  <c r="C60"/>
  <c r="C58"/>
  <c r="K21" l="1"/>
  <c r="E21"/>
  <c r="E28"/>
  <c r="L29"/>
  <c r="C29"/>
  <c r="L21" l="1"/>
  <c r="L28"/>
  <c r="C21"/>
  <c r="C28"/>
  <c r="I29" l="1"/>
  <c r="I13"/>
  <c r="C15"/>
  <c r="C6" l="1"/>
  <c r="E6" s="1"/>
  <c r="I19"/>
  <c r="I22"/>
  <c r="I58"/>
  <c r="I6" l="1"/>
  <c r="K19"/>
  <c r="K6" s="1"/>
  <c r="I21"/>
</calcChain>
</file>

<file path=xl/sharedStrings.xml><?xml version="1.0" encoding="utf-8"?>
<sst xmlns="http://schemas.openxmlformats.org/spreadsheetml/2006/main" count="73" uniqueCount="69">
  <si>
    <t>ODJELJAK</t>
  </si>
  <si>
    <t>NAZIV RAČUNA</t>
  </si>
  <si>
    <t>Rashodi za zaposlene</t>
  </si>
  <si>
    <t>Plaće za zaposlene</t>
  </si>
  <si>
    <t>Ostali rashodi za zaposlene</t>
  </si>
  <si>
    <t>Doprinosi za zapošljavanje</t>
  </si>
  <si>
    <t>Materijalni rashodi</t>
  </si>
  <si>
    <t>Službena putovanja</t>
  </si>
  <si>
    <t>Naknade za prijevoz na posao</t>
  </si>
  <si>
    <t>Stručno usavršavanje zaposlenika</t>
  </si>
  <si>
    <t>Uredski materijal</t>
  </si>
  <si>
    <t xml:space="preserve"> Energija</t>
  </si>
  <si>
    <t>Materijal i dijelovi za tekuće održavanje</t>
  </si>
  <si>
    <t>Sitni inventar</t>
  </si>
  <si>
    <t>Usluge telefona</t>
  </si>
  <si>
    <t>Usluge tekućeg i investicijskog održavanja</t>
  </si>
  <si>
    <t>Usluge promidžbe i informiranja</t>
  </si>
  <si>
    <t>Komunalne usluge</t>
  </si>
  <si>
    <t>Intelektualne i osobne usluge</t>
  </si>
  <si>
    <t>Ostale računalske usluge</t>
  </si>
  <si>
    <t>Ostale usluge</t>
  </si>
  <si>
    <t>Premije osiguranja imovine</t>
  </si>
  <si>
    <t>Ostali nespomenuti rashodi</t>
  </si>
  <si>
    <t>Financijski rashodi</t>
  </si>
  <si>
    <t>Bankarske usluge</t>
  </si>
  <si>
    <t>Grad Zagreb</t>
  </si>
  <si>
    <t>Ministarstvo kulture - tekući i zdaci</t>
  </si>
  <si>
    <t>Rashodi za nabavu nefinacijske imovine</t>
  </si>
  <si>
    <t>Rashodi za nabavu proizvedene dugotrajne imovine</t>
  </si>
  <si>
    <t>Licence</t>
  </si>
  <si>
    <t>Računala i računalna oprema</t>
  </si>
  <si>
    <t>Ulaganja u računalne programe</t>
  </si>
  <si>
    <t>UKUPNO PRIHODI</t>
  </si>
  <si>
    <t>Članarine, pretplate, prodaja, zakasnine,</t>
  </si>
  <si>
    <t>Ministarstvo kulture - izdaci za zaposlene</t>
  </si>
  <si>
    <t>Ministarstvo kulture - programska djelatnost</t>
  </si>
  <si>
    <t>Članarine i norme</t>
  </si>
  <si>
    <t>Naknade troškova zaposlenima</t>
  </si>
  <si>
    <t>Rashodi za materijal i energiju</t>
  </si>
  <si>
    <t>Rashodi za usluge</t>
  </si>
  <si>
    <t>Ostali nespomenuti rashodi poslovanja</t>
  </si>
  <si>
    <t>Obvezni i preventivni zdravstveni pregledi</t>
  </si>
  <si>
    <t>Naknade troškova sl. puta (natjecanje, kviz)</t>
  </si>
  <si>
    <t>Reprezentacija</t>
  </si>
  <si>
    <t>Financijska imovina</t>
  </si>
  <si>
    <t>Ministarstvo kulture</t>
  </si>
  <si>
    <t>Doprinosi na plaću</t>
  </si>
  <si>
    <t>POVEĆENJE / SMANJENJE</t>
  </si>
  <si>
    <t>NOVI FI PLAN ZA 2017. OSTALI IZVORI</t>
  </si>
  <si>
    <t>POVEĆANJE - SMANJENJE</t>
  </si>
  <si>
    <t>NOVI FI PLAN ZA 2017. GOIDNU SREDSTVA MK ZA REDOVNU DJELATNOST</t>
  </si>
  <si>
    <t>Naknade troškova osobama izvan r.o.</t>
  </si>
  <si>
    <t>Zakupnine i najamnine</t>
  </si>
  <si>
    <t>UKUPNO NOVI FI PLAN SREDSTVA MK I OSTALI IZVORI</t>
  </si>
  <si>
    <t>5+10</t>
  </si>
  <si>
    <t>5=3+4</t>
  </si>
  <si>
    <t>10=8+9</t>
  </si>
  <si>
    <t>UKUPNO RASAHODI</t>
  </si>
  <si>
    <t>Podloga za izvještaj je Izvršenje na 31.12.2017.</t>
  </si>
  <si>
    <t>Višak prihoda iz 2017. raspoloživ u 2018. godini</t>
  </si>
  <si>
    <t>Ostali prihodi</t>
  </si>
  <si>
    <t>Tečajne razlije</t>
  </si>
  <si>
    <t>SREDSTVA MK ZA PROGRAMSKU DJELATNOST</t>
  </si>
  <si>
    <t>NOVI FI PLAN ZA 2017. GOIDNU SREDSTVA MK ZA PROGRAMSKU DJELATNOST</t>
  </si>
  <si>
    <t>Ukupni višak  iz 2017. i iz prošlih godina raspoloživ u 2018. godini iznosi 36.122,00 kune</t>
  </si>
  <si>
    <t>32+34+41+42</t>
  </si>
  <si>
    <t>SREDSTVA MK ZA REDOVNU DJELATNOST 30.11.2017.</t>
  </si>
  <si>
    <t>OSTALI IZVORI 30.11.2017.</t>
  </si>
  <si>
    <t>3. REBALANS FINANCIJSKOG PLANA</t>
  </si>
</sst>
</file>

<file path=xl/styles.xml><?xml version="1.0" encoding="utf-8"?>
<styleSheet xmlns="http://schemas.openxmlformats.org/spreadsheetml/2006/main">
  <numFmts count="2">
    <numFmt numFmtId="164" formatCode="#,##0.00\ _k_n"/>
    <numFmt numFmtId="165" formatCode="#,##0\ _k_n"/>
  </numFmts>
  <fonts count="9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16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164" fontId="1" fillId="4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9" borderId="1" xfId="0" applyNumberFormat="1" applyFont="1" applyFill="1" applyBorder="1" applyAlignment="1">
      <alignment horizontal="right"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164" fontId="4" fillId="11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10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164" fontId="5" fillId="11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vertical="center" wrapText="1"/>
    </xf>
    <xf numFmtId="164" fontId="6" fillId="11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164" fontId="7" fillId="11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4" fontId="4" fillId="9" borderId="1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164" fontId="5" fillId="8" borderId="1" xfId="0" applyNumberFormat="1" applyFont="1" applyFill="1" applyBorder="1" applyAlignment="1">
      <alignment wrapText="1"/>
    </xf>
    <xf numFmtId="164" fontId="5" fillId="10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64" fontId="6" fillId="1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4" fontId="4" fillId="8" borderId="1" xfId="0" applyNumberFormat="1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wrapText="1"/>
    </xf>
    <xf numFmtId="164" fontId="4" fillId="12" borderId="1" xfId="0" applyNumberFormat="1" applyFont="1" applyFill="1" applyBorder="1" applyAlignment="1">
      <alignment horizontal="right" vertical="center" wrapText="1"/>
    </xf>
    <xf numFmtId="164" fontId="5" fillId="1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164" fontId="4" fillId="13" borderId="1" xfId="0" applyNumberFormat="1" applyFont="1" applyFill="1" applyBorder="1" applyAlignment="1">
      <alignment horizontal="right" vertical="center" wrapText="1"/>
    </xf>
    <xf numFmtId="164" fontId="6" fillId="13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164" fontId="5" fillId="0" borderId="0" xfId="0" applyNumberFormat="1" applyFont="1" applyFill="1"/>
    <xf numFmtId="0" fontId="4" fillId="0" borderId="2" xfId="0" applyFont="1" applyFill="1" applyBorder="1" applyAlignment="1">
      <alignment vertical="center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66"/>
  <sheetViews>
    <sheetView tabSelected="1" zoomScale="59" zoomScaleNormal="59" workbookViewId="0">
      <selection activeCell="F17" sqref="F17"/>
    </sheetView>
  </sheetViews>
  <sheetFormatPr defaultColWidth="9.140625" defaultRowHeight="15.75"/>
  <cols>
    <col min="1" max="1" width="8.28515625" style="2" customWidth="1"/>
    <col min="2" max="2" width="37.28515625" style="2" customWidth="1"/>
    <col min="3" max="5" width="18.7109375" style="6" customWidth="1"/>
    <col min="6" max="6" width="16.42578125" style="6" customWidth="1"/>
    <col min="7" max="7" width="16.28515625" style="6" customWidth="1"/>
    <col min="8" max="8" width="16.5703125" style="6" customWidth="1"/>
    <col min="9" max="11" width="18.7109375" style="5" customWidth="1"/>
    <col min="12" max="12" width="19.140625" style="7" customWidth="1"/>
    <col min="13" max="16384" width="9.140625" style="1"/>
  </cols>
  <sheetData>
    <row r="2" spans="1:12" ht="15.75" customHeight="1">
      <c r="B2" s="53" t="s">
        <v>68</v>
      </c>
      <c r="C2" s="54"/>
    </row>
    <row r="3" spans="1:12" ht="15.75" customHeight="1">
      <c r="B3" s="55"/>
      <c r="C3" s="54"/>
    </row>
    <row r="4" spans="1:12" ht="132.75" customHeight="1">
      <c r="A4" s="8" t="s">
        <v>0</v>
      </c>
      <c r="B4" s="8" t="s">
        <v>1</v>
      </c>
      <c r="C4" s="9" t="s">
        <v>66</v>
      </c>
      <c r="D4" s="9" t="s">
        <v>49</v>
      </c>
      <c r="E4" s="9" t="s">
        <v>50</v>
      </c>
      <c r="F4" s="9" t="s">
        <v>62</v>
      </c>
      <c r="G4" s="9" t="s">
        <v>49</v>
      </c>
      <c r="H4" s="9" t="s">
        <v>63</v>
      </c>
      <c r="I4" s="9" t="s">
        <v>67</v>
      </c>
      <c r="J4" s="9" t="s">
        <v>47</v>
      </c>
      <c r="K4" s="9" t="s">
        <v>48</v>
      </c>
      <c r="L4" s="10" t="s">
        <v>53</v>
      </c>
    </row>
    <row r="5" spans="1:12" ht="18">
      <c r="A5" s="8">
        <v>1</v>
      </c>
      <c r="B5" s="8">
        <v>2</v>
      </c>
      <c r="C5" s="11"/>
      <c r="D5" s="11">
        <v>4</v>
      </c>
      <c r="E5" s="11" t="s">
        <v>55</v>
      </c>
      <c r="F5" s="11"/>
      <c r="G5" s="11"/>
      <c r="H5" s="11"/>
      <c r="I5" s="11">
        <v>8</v>
      </c>
      <c r="J5" s="11">
        <v>9</v>
      </c>
      <c r="K5" s="11" t="s">
        <v>56</v>
      </c>
      <c r="L5" s="12" t="s">
        <v>54</v>
      </c>
    </row>
    <row r="6" spans="1:12" ht="25.5" customHeight="1">
      <c r="A6" s="13"/>
      <c r="B6" s="14" t="s">
        <v>32</v>
      </c>
      <c r="C6" s="15">
        <f>C13+C15+C19</f>
        <v>2374090</v>
      </c>
      <c r="D6" s="15">
        <f>D11+D13+D15+D19</f>
        <v>204945.99</v>
      </c>
      <c r="E6" s="15">
        <f>C6+D6</f>
        <v>2579035.9900000002</v>
      </c>
      <c r="F6" s="48">
        <f>F7+F9+F11+F13</f>
        <v>0</v>
      </c>
      <c r="G6" s="48">
        <f>G7+G9+G11+G13+G15</f>
        <v>28371</v>
      </c>
      <c r="H6" s="48">
        <f>H7+H9+H11+H15</f>
        <v>28371</v>
      </c>
      <c r="I6" s="16">
        <f>I7+I9+I13+I19</f>
        <v>415084.52</v>
      </c>
      <c r="J6" s="16">
        <f>J7+J13+J19</f>
        <v>-7392.22</v>
      </c>
      <c r="K6" s="16">
        <f>K7+K9+K13+K15+K19</f>
        <v>407730.01</v>
      </c>
      <c r="L6" s="51">
        <f>L7+L9+L11+L13+L15</f>
        <v>3015137</v>
      </c>
    </row>
    <row r="7" spans="1:12" s="3" customFormat="1" ht="18" customHeight="1">
      <c r="A7" s="14">
        <v>63</v>
      </c>
      <c r="B7" s="14" t="s">
        <v>25</v>
      </c>
      <c r="C7" s="15">
        <v>0</v>
      </c>
      <c r="D7" s="15">
        <v>0</v>
      </c>
      <c r="E7" s="15">
        <v>0</v>
      </c>
      <c r="F7" s="17">
        <v>0</v>
      </c>
      <c r="G7" s="17">
        <v>0</v>
      </c>
      <c r="H7" s="17">
        <f>F7+G7</f>
        <v>0</v>
      </c>
      <c r="I7" s="16">
        <f>I8</f>
        <v>40000</v>
      </c>
      <c r="J7" s="16">
        <f>J8</f>
        <v>-12000</v>
      </c>
      <c r="K7" s="16">
        <f>K8</f>
        <v>28000</v>
      </c>
      <c r="L7" s="17">
        <f>L8</f>
        <v>28000</v>
      </c>
    </row>
    <row r="8" spans="1:12" s="3" customFormat="1" ht="27.75" customHeight="1">
      <c r="A8" s="18">
        <v>6361</v>
      </c>
      <c r="B8" s="19" t="s">
        <v>25</v>
      </c>
      <c r="C8" s="20">
        <v>0</v>
      </c>
      <c r="D8" s="20">
        <v>0</v>
      </c>
      <c r="E8" s="20">
        <v>0</v>
      </c>
      <c r="F8" s="22">
        <v>0</v>
      </c>
      <c r="G8" s="22">
        <v>0</v>
      </c>
      <c r="H8" s="17">
        <f t="shared" ref="H8:H10" si="0">F8+G8</f>
        <v>0</v>
      </c>
      <c r="I8" s="21">
        <v>40000</v>
      </c>
      <c r="J8" s="21">
        <v>-12000</v>
      </c>
      <c r="K8" s="21">
        <f>I8+J8</f>
        <v>28000</v>
      </c>
      <c r="L8" s="22">
        <f>E8+H8+K8</f>
        <v>28000</v>
      </c>
    </row>
    <row r="9" spans="1:12" s="3" customFormat="1" ht="25.5" customHeight="1">
      <c r="A9" s="23">
        <v>64</v>
      </c>
      <c r="B9" s="24" t="s">
        <v>44</v>
      </c>
      <c r="C9" s="25">
        <v>0</v>
      </c>
      <c r="D9" s="25">
        <v>0</v>
      </c>
      <c r="E9" s="25">
        <v>0</v>
      </c>
      <c r="F9" s="22">
        <v>0</v>
      </c>
      <c r="G9" s="22">
        <v>0</v>
      </c>
      <c r="H9" s="17">
        <f t="shared" si="0"/>
        <v>0</v>
      </c>
      <c r="I9" s="16">
        <f>I10</f>
        <v>84.52</v>
      </c>
      <c r="J9" s="16">
        <f>J10</f>
        <v>37.71</v>
      </c>
      <c r="K9" s="16">
        <f>K10</f>
        <v>122.22999999999999</v>
      </c>
      <c r="L9" s="17">
        <f>L10</f>
        <v>122.22999999999999</v>
      </c>
    </row>
    <row r="10" spans="1:12" s="3" customFormat="1" ht="24" customHeight="1">
      <c r="A10" s="18"/>
      <c r="B10" s="19" t="s">
        <v>44</v>
      </c>
      <c r="C10" s="20">
        <v>0</v>
      </c>
      <c r="D10" s="20">
        <v>0</v>
      </c>
      <c r="E10" s="20">
        <v>0</v>
      </c>
      <c r="F10" s="22">
        <v>0</v>
      </c>
      <c r="G10" s="22">
        <v>0</v>
      </c>
      <c r="H10" s="17">
        <f t="shared" si="0"/>
        <v>0</v>
      </c>
      <c r="I10" s="21">
        <v>84.52</v>
      </c>
      <c r="J10" s="21">
        <v>37.71</v>
      </c>
      <c r="K10" s="21">
        <f>I10+J10</f>
        <v>122.22999999999999</v>
      </c>
      <c r="L10" s="22">
        <f>E10+H10+K10</f>
        <v>122.22999999999999</v>
      </c>
    </row>
    <row r="11" spans="1:12" s="3" customFormat="1" ht="33.75" customHeight="1">
      <c r="A11" s="23">
        <v>65</v>
      </c>
      <c r="B11" s="24" t="s">
        <v>60</v>
      </c>
      <c r="C11" s="25">
        <f>C12</f>
        <v>0</v>
      </c>
      <c r="D11" s="25">
        <f>D12</f>
        <v>200</v>
      </c>
      <c r="E11" s="25">
        <f>C11+D11</f>
        <v>200</v>
      </c>
      <c r="F11" s="22">
        <v>0</v>
      </c>
      <c r="G11" s="22">
        <v>0</v>
      </c>
      <c r="H11" s="17">
        <f t="shared" ref="H11:H12" si="1">F11+G11</f>
        <v>0</v>
      </c>
      <c r="I11" s="16">
        <f>I12</f>
        <v>400</v>
      </c>
      <c r="J11" s="16">
        <f>J12</f>
        <v>-400</v>
      </c>
      <c r="K11" s="16">
        <f>K12</f>
        <v>0</v>
      </c>
      <c r="L11" s="17">
        <f>L12</f>
        <v>200</v>
      </c>
    </row>
    <row r="12" spans="1:12" s="3" customFormat="1" ht="27.75" customHeight="1">
      <c r="A12" s="18"/>
      <c r="B12" s="19" t="s">
        <v>60</v>
      </c>
      <c r="C12" s="20">
        <v>0</v>
      </c>
      <c r="D12" s="20">
        <v>200</v>
      </c>
      <c r="E12" s="20">
        <f>C12+D12</f>
        <v>200</v>
      </c>
      <c r="F12" s="22">
        <v>0</v>
      </c>
      <c r="G12" s="22">
        <v>0</v>
      </c>
      <c r="H12" s="17">
        <f t="shared" si="1"/>
        <v>0</v>
      </c>
      <c r="I12" s="21">
        <f>SUM(D12:E12)</f>
        <v>400</v>
      </c>
      <c r="J12" s="21">
        <v>-400</v>
      </c>
      <c r="K12" s="21">
        <v>0</v>
      </c>
      <c r="L12" s="22">
        <f>E12+H12+K12</f>
        <v>200</v>
      </c>
    </row>
    <row r="13" spans="1:12" ht="24" customHeight="1">
      <c r="A13" s="14">
        <v>66</v>
      </c>
      <c r="B13" s="26"/>
      <c r="C13" s="15">
        <v>0</v>
      </c>
      <c r="D13" s="15">
        <v>0</v>
      </c>
      <c r="E13" s="15">
        <v>0</v>
      </c>
      <c r="F13" s="48">
        <v>0</v>
      </c>
      <c r="G13" s="48">
        <v>0</v>
      </c>
      <c r="H13" s="48">
        <v>0</v>
      </c>
      <c r="I13" s="16">
        <f>I14</f>
        <v>375000</v>
      </c>
      <c r="J13" s="16">
        <f>J14</f>
        <v>4607.78</v>
      </c>
      <c r="K13" s="16">
        <f>K14</f>
        <v>379607.78</v>
      </c>
      <c r="L13" s="17">
        <f>L14</f>
        <v>379607.78</v>
      </c>
    </row>
    <row r="14" spans="1:12" ht="20.25" customHeight="1">
      <c r="A14" s="18">
        <v>661</v>
      </c>
      <c r="B14" s="19" t="s">
        <v>33</v>
      </c>
      <c r="C14" s="20">
        <v>0</v>
      </c>
      <c r="D14" s="20">
        <v>0</v>
      </c>
      <c r="E14" s="20">
        <v>0</v>
      </c>
      <c r="F14" s="22">
        <v>0</v>
      </c>
      <c r="G14" s="22">
        <v>0</v>
      </c>
      <c r="H14" s="22">
        <f>F14+G14</f>
        <v>0</v>
      </c>
      <c r="I14" s="27">
        <v>375000</v>
      </c>
      <c r="J14" s="27">
        <v>4607.78</v>
      </c>
      <c r="K14" s="27">
        <f>I14+J14</f>
        <v>379607.78</v>
      </c>
      <c r="L14" s="28">
        <f>E14+H14+K14</f>
        <v>379607.78</v>
      </c>
    </row>
    <row r="15" spans="1:12" ht="31.5" customHeight="1">
      <c r="A15" s="14">
        <v>67</v>
      </c>
      <c r="B15" s="29" t="s">
        <v>45</v>
      </c>
      <c r="C15" s="15">
        <f>C16+C17+C18</f>
        <v>2374090</v>
      </c>
      <c r="D15" s="15">
        <f>D16+D17+D18</f>
        <v>204745.99</v>
      </c>
      <c r="E15" s="15">
        <f>E16+E17+E18</f>
        <v>2578835.9900000002</v>
      </c>
      <c r="F15" s="48">
        <v>0</v>
      </c>
      <c r="G15" s="48">
        <f>G16+G17+G18</f>
        <v>28371</v>
      </c>
      <c r="H15" s="48">
        <f>H16+H17+H18</f>
        <v>28371</v>
      </c>
      <c r="I15" s="16">
        <v>0</v>
      </c>
      <c r="J15" s="16">
        <f>J16+J17+J18</f>
        <v>0</v>
      </c>
      <c r="K15" s="16">
        <f>K16+K17+K18</f>
        <v>0</v>
      </c>
      <c r="L15" s="17">
        <f>L16+L17+L18</f>
        <v>2607206.9900000002</v>
      </c>
    </row>
    <row r="16" spans="1:12" ht="25.5" customHeight="1">
      <c r="A16" s="18">
        <v>6711</v>
      </c>
      <c r="B16" s="19" t="s">
        <v>34</v>
      </c>
      <c r="C16" s="20">
        <v>1758590</v>
      </c>
      <c r="D16" s="20">
        <v>204745.99</v>
      </c>
      <c r="E16" s="20">
        <f>C16+D16</f>
        <v>1963335.99</v>
      </c>
      <c r="F16" s="22">
        <v>0</v>
      </c>
      <c r="G16" s="22">
        <v>0</v>
      </c>
      <c r="H16" s="22">
        <f>F16+G16</f>
        <v>0</v>
      </c>
      <c r="I16" s="21">
        <v>0</v>
      </c>
      <c r="J16" s="21">
        <v>0</v>
      </c>
      <c r="K16" s="21">
        <f>I16+J16</f>
        <v>0</v>
      </c>
      <c r="L16" s="22">
        <f>E16+H16+K16</f>
        <v>1963335.99</v>
      </c>
    </row>
    <row r="17" spans="1:12" ht="24.75" customHeight="1">
      <c r="A17" s="18">
        <v>6711</v>
      </c>
      <c r="B17" s="19" t="s">
        <v>26</v>
      </c>
      <c r="C17" s="20">
        <v>615500</v>
      </c>
      <c r="D17" s="20">
        <v>0</v>
      </c>
      <c r="E17" s="20">
        <f>C17+D17</f>
        <v>615500</v>
      </c>
      <c r="F17" s="22">
        <v>0</v>
      </c>
      <c r="G17" s="22">
        <v>0</v>
      </c>
      <c r="H17" s="22">
        <f t="shared" ref="H17:H18" si="2">F17+G17</f>
        <v>0</v>
      </c>
      <c r="I17" s="21">
        <v>0</v>
      </c>
      <c r="J17" s="21">
        <v>0</v>
      </c>
      <c r="K17" s="21">
        <f t="shared" ref="K17:K19" si="3">I17+J17</f>
        <v>0</v>
      </c>
      <c r="L17" s="22">
        <f>E17+H17+K17</f>
        <v>615500</v>
      </c>
    </row>
    <row r="18" spans="1:12" ht="27.75" customHeight="1">
      <c r="A18" s="18">
        <v>6711</v>
      </c>
      <c r="B18" s="19" t="s">
        <v>35</v>
      </c>
      <c r="C18" s="20">
        <v>0</v>
      </c>
      <c r="D18" s="20">
        <v>0</v>
      </c>
      <c r="E18" s="20">
        <v>0</v>
      </c>
      <c r="F18" s="22">
        <v>0</v>
      </c>
      <c r="G18" s="22">
        <v>28371</v>
      </c>
      <c r="H18" s="22">
        <f t="shared" si="2"/>
        <v>28371</v>
      </c>
      <c r="I18" s="21">
        <v>0</v>
      </c>
      <c r="J18" s="21">
        <v>0</v>
      </c>
      <c r="K18" s="21">
        <f t="shared" si="3"/>
        <v>0</v>
      </c>
      <c r="L18" s="22">
        <f>E18+H18+K18</f>
        <v>28371</v>
      </c>
    </row>
    <row r="19" spans="1:12" ht="26.25" customHeight="1">
      <c r="A19" s="30">
        <v>92</v>
      </c>
      <c r="B19" s="31"/>
      <c r="C19" s="25">
        <v>0</v>
      </c>
      <c r="D19" s="25">
        <v>0</v>
      </c>
      <c r="E19" s="25">
        <v>0</v>
      </c>
      <c r="F19" s="49">
        <f>F20</f>
        <v>0</v>
      </c>
      <c r="G19" s="49">
        <f>G20</f>
        <v>0</v>
      </c>
      <c r="H19" s="49">
        <f>H20</f>
        <v>0</v>
      </c>
      <c r="I19" s="32">
        <f>I20</f>
        <v>0</v>
      </c>
      <c r="J19" s="32">
        <f>J20</f>
        <v>0</v>
      </c>
      <c r="K19" s="16">
        <f t="shared" si="3"/>
        <v>0</v>
      </c>
      <c r="L19" s="33">
        <f>L20</f>
        <v>4895</v>
      </c>
    </row>
    <row r="20" spans="1:12" ht="43.5" customHeight="1">
      <c r="A20" s="34">
        <v>9221</v>
      </c>
      <c r="B20" s="19" t="s">
        <v>59</v>
      </c>
      <c r="C20" s="20">
        <v>0</v>
      </c>
      <c r="D20" s="20">
        <v>0</v>
      </c>
      <c r="E20" s="20">
        <v>0</v>
      </c>
      <c r="F20" s="22">
        <v>0</v>
      </c>
      <c r="G20" s="22">
        <v>0</v>
      </c>
      <c r="H20" s="22">
        <v>0</v>
      </c>
      <c r="I20" s="27">
        <v>0</v>
      </c>
      <c r="J20" s="27">
        <v>0</v>
      </c>
      <c r="K20" s="21">
        <v>4895</v>
      </c>
      <c r="L20" s="52">
        <f>E20+H20+K20</f>
        <v>4895</v>
      </c>
    </row>
    <row r="21" spans="1:12" ht="23.25" customHeight="1">
      <c r="A21" s="35"/>
      <c r="B21" s="30" t="s">
        <v>57</v>
      </c>
      <c r="C21" s="16">
        <f>C22+C29+C55</f>
        <v>2374090</v>
      </c>
      <c r="D21" s="16">
        <f>D22+D29+D55+D58+D60</f>
        <v>182270.49000000002</v>
      </c>
      <c r="E21" s="16">
        <f>E22+E29+E55</f>
        <v>2560758.9</v>
      </c>
      <c r="F21" s="48">
        <v>0</v>
      </c>
      <c r="G21" s="48">
        <v>0</v>
      </c>
      <c r="H21" s="48">
        <f>H22+H29+H55</f>
        <v>27871</v>
      </c>
      <c r="I21" s="15">
        <f>I22+I29+I55+I58+I60</f>
        <v>446311.52</v>
      </c>
      <c r="J21" s="15">
        <f>J22+J29+J55+J58+J60</f>
        <v>-23373.54</v>
      </c>
      <c r="K21" s="15">
        <f>K22+K29+K55+K58+K60</f>
        <v>421612.1</v>
      </c>
      <c r="L21" s="51">
        <f>L22+L29+L55+L58+L60</f>
        <v>3010242</v>
      </c>
    </row>
    <row r="22" spans="1:12" ht="28.5" customHeight="1">
      <c r="A22" s="36">
        <v>31</v>
      </c>
      <c r="B22" s="37" t="s">
        <v>2</v>
      </c>
      <c r="C22" s="16">
        <f>SUM(C23:C27)</f>
        <v>1758590</v>
      </c>
      <c r="D22" s="16">
        <f>SUM(D23:D26)</f>
        <v>182310.05000000002</v>
      </c>
      <c r="E22" s="16">
        <f>SUM(E23:E27)</f>
        <v>1945298.46</v>
      </c>
      <c r="F22" s="48">
        <v>0</v>
      </c>
      <c r="G22" s="48">
        <v>0</v>
      </c>
      <c r="H22" s="48">
        <f>H23+H24+H25+H26+H27+H28</f>
        <v>0</v>
      </c>
      <c r="I22" s="15">
        <f t="shared" ref="I22" si="4">SUM(I23:I26)</f>
        <v>7200</v>
      </c>
      <c r="J22" s="38">
        <f>J23+J24+J25+J26+J27</f>
        <v>0</v>
      </c>
      <c r="K22" s="15">
        <f>K23+K24+K25+K26+K27</f>
        <v>7200</v>
      </c>
      <c r="L22" s="17">
        <f>L23+L24+L25+L26+L27</f>
        <v>1952498.46</v>
      </c>
    </row>
    <row r="23" spans="1:12" ht="20.25">
      <c r="A23" s="39">
        <v>3111</v>
      </c>
      <c r="B23" s="39" t="s">
        <v>3</v>
      </c>
      <c r="C23" s="40">
        <v>1429375</v>
      </c>
      <c r="D23" s="40">
        <v>130547.27</v>
      </c>
      <c r="E23" s="40">
        <f>C23+D23</f>
        <v>1559922.27</v>
      </c>
      <c r="F23" s="40">
        <v>0</v>
      </c>
      <c r="G23" s="40">
        <v>0</v>
      </c>
      <c r="H23" s="40">
        <f>F23+G23</f>
        <v>0</v>
      </c>
      <c r="I23" s="20">
        <v>0</v>
      </c>
      <c r="J23" s="41">
        <v>0</v>
      </c>
      <c r="K23" s="20">
        <f>I23+J23</f>
        <v>0</v>
      </c>
      <c r="L23" s="22">
        <f>E23+K23</f>
        <v>1559922.27</v>
      </c>
    </row>
    <row r="24" spans="1:12" ht="20.25">
      <c r="A24" s="39">
        <v>3121</v>
      </c>
      <c r="B24" s="39" t="s">
        <v>4</v>
      </c>
      <c r="C24" s="21">
        <v>25088</v>
      </c>
      <c r="D24" s="21">
        <v>29162</v>
      </c>
      <c r="E24" s="40">
        <f t="shared" ref="E24:E27" si="5">C24+D24</f>
        <v>54250</v>
      </c>
      <c r="F24" s="40">
        <v>0</v>
      </c>
      <c r="G24" s="40">
        <v>0</v>
      </c>
      <c r="H24" s="40">
        <f t="shared" ref="H24:H28" si="6">F24+G24</f>
        <v>0</v>
      </c>
      <c r="I24" s="20">
        <v>7200</v>
      </c>
      <c r="J24" s="41">
        <v>0</v>
      </c>
      <c r="K24" s="20">
        <f t="shared" ref="K24:K26" si="7">I24+J24</f>
        <v>7200</v>
      </c>
      <c r="L24" s="22">
        <f>E24+K24</f>
        <v>61450</v>
      </c>
    </row>
    <row r="25" spans="1:12" ht="20.25">
      <c r="A25" s="39">
        <v>313</v>
      </c>
      <c r="B25" s="39" t="s">
        <v>46</v>
      </c>
      <c r="C25" s="21">
        <v>245853</v>
      </c>
      <c r="D25" s="21">
        <v>22600.78</v>
      </c>
      <c r="E25" s="40">
        <f t="shared" si="5"/>
        <v>268453.78000000003</v>
      </c>
      <c r="F25" s="40">
        <v>0</v>
      </c>
      <c r="G25" s="40">
        <v>0</v>
      </c>
      <c r="H25" s="40">
        <f t="shared" si="6"/>
        <v>0</v>
      </c>
      <c r="I25" s="20">
        <v>0</v>
      </c>
      <c r="J25" s="41">
        <v>0</v>
      </c>
      <c r="K25" s="20">
        <f t="shared" si="7"/>
        <v>0</v>
      </c>
      <c r="L25" s="22">
        <f>E25+K25</f>
        <v>268453.78000000003</v>
      </c>
    </row>
    <row r="26" spans="1:12" ht="20.25">
      <c r="A26" s="39">
        <v>313</v>
      </c>
      <c r="B26" s="39" t="s">
        <v>5</v>
      </c>
      <c r="C26" s="21">
        <v>0</v>
      </c>
      <c r="D26" s="21">
        <v>0</v>
      </c>
      <c r="E26" s="40">
        <f t="shared" si="5"/>
        <v>0</v>
      </c>
      <c r="F26" s="40">
        <v>0</v>
      </c>
      <c r="G26" s="40">
        <v>0</v>
      </c>
      <c r="H26" s="40">
        <f t="shared" si="6"/>
        <v>0</v>
      </c>
      <c r="I26" s="20">
        <v>0</v>
      </c>
      <c r="J26" s="41">
        <v>0</v>
      </c>
      <c r="K26" s="20">
        <f t="shared" si="7"/>
        <v>0</v>
      </c>
      <c r="L26" s="22">
        <f>E26+K26</f>
        <v>0</v>
      </c>
    </row>
    <row r="27" spans="1:12" ht="20.25">
      <c r="A27" s="39">
        <v>3212</v>
      </c>
      <c r="B27" s="39" t="s">
        <v>8</v>
      </c>
      <c r="C27" s="21">
        <v>58274</v>
      </c>
      <c r="D27" s="21">
        <v>4398.41</v>
      </c>
      <c r="E27" s="40">
        <f t="shared" si="5"/>
        <v>62672.41</v>
      </c>
      <c r="F27" s="40">
        <v>0</v>
      </c>
      <c r="G27" s="40">
        <v>0</v>
      </c>
      <c r="H27" s="40">
        <f t="shared" si="6"/>
        <v>0</v>
      </c>
      <c r="I27" s="20">
        <v>0</v>
      </c>
      <c r="J27" s="41">
        <v>0</v>
      </c>
      <c r="K27" s="20">
        <v>0</v>
      </c>
      <c r="L27" s="22">
        <f>E27+K27</f>
        <v>62672.41</v>
      </c>
    </row>
    <row r="28" spans="1:12" ht="20.25">
      <c r="A28" s="39"/>
      <c r="B28" s="45" t="s">
        <v>65</v>
      </c>
      <c r="C28" s="46">
        <f>C29+C55</f>
        <v>615500</v>
      </c>
      <c r="D28" s="46">
        <v>0</v>
      </c>
      <c r="E28" s="47">
        <f>E29+E55</f>
        <v>615460.44000000006</v>
      </c>
      <c r="F28" s="47">
        <v>0</v>
      </c>
      <c r="G28" s="47">
        <v>0</v>
      </c>
      <c r="H28" s="40">
        <f t="shared" si="6"/>
        <v>0</v>
      </c>
      <c r="I28" s="20">
        <v>439111.52</v>
      </c>
      <c r="J28" s="41">
        <v>0</v>
      </c>
      <c r="K28" s="20">
        <f>K29+K55+K58+K60</f>
        <v>414412.1</v>
      </c>
      <c r="L28" s="22">
        <f>L29+L55</f>
        <v>987215.27999999991</v>
      </c>
    </row>
    <row r="29" spans="1:12" ht="20.25">
      <c r="A29" s="36">
        <v>32</v>
      </c>
      <c r="B29" s="37" t="s">
        <v>6</v>
      </c>
      <c r="C29" s="16">
        <f>SUM(C30+C33+C38+C50)</f>
        <v>611422</v>
      </c>
      <c r="D29" s="16">
        <f>SUM(D30+D33+D38+D50)</f>
        <v>-1550.87</v>
      </c>
      <c r="E29" s="16">
        <f>SUM(E30+E33+E38+E50)</f>
        <v>609871.13</v>
      </c>
      <c r="F29" s="48">
        <v>0</v>
      </c>
      <c r="G29" s="48">
        <f>G30+G33+G38</f>
        <v>27871</v>
      </c>
      <c r="H29" s="48">
        <f>H30+H33+H38+H48+H50+H55+H58+H60</f>
        <v>27871</v>
      </c>
      <c r="I29" s="15">
        <f>SUM(I30+I33+I38+I48+I50)</f>
        <v>367383.26</v>
      </c>
      <c r="J29" s="15">
        <f>SUM(J30+J33+J38+J48+J50)</f>
        <v>-24063.97</v>
      </c>
      <c r="K29" s="15">
        <f>K30+K33+K38+K48+K50</f>
        <v>341993.41</v>
      </c>
      <c r="L29" s="17">
        <f>L30+L33+L38+L48+L50</f>
        <v>979735.53999999992</v>
      </c>
    </row>
    <row r="30" spans="1:12" ht="20.25">
      <c r="A30" s="36">
        <v>321</v>
      </c>
      <c r="B30" s="37" t="s">
        <v>37</v>
      </c>
      <c r="C30" s="16">
        <f>SUM(C31:C32)</f>
        <v>5525</v>
      </c>
      <c r="D30" s="16">
        <f>SUM(D31:D32)</f>
        <v>-495.51</v>
      </c>
      <c r="E30" s="16">
        <f>SUM(E31:E32)</f>
        <v>5029.49</v>
      </c>
      <c r="F30" s="48">
        <v>0</v>
      </c>
      <c r="G30" s="48">
        <f>G31</f>
        <v>2871</v>
      </c>
      <c r="H30" s="48">
        <f>H31+H32</f>
        <v>2871</v>
      </c>
      <c r="I30" s="15">
        <f>I31+I32</f>
        <v>7753</v>
      </c>
      <c r="J30" s="15">
        <f>J31+J32</f>
        <v>418.62</v>
      </c>
      <c r="K30" s="15">
        <f>K31+K32</f>
        <v>8171.32</v>
      </c>
      <c r="L30" s="17">
        <f>L31+L32</f>
        <v>16071.810000000001</v>
      </c>
    </row>
    <row r="31" spans="1:12" ht="20.25">
      <c r="A31" s="39">
        <v>3211</v>
      </c>
      <c r="B31" s="39" t="s">
        <v>7</v>
      </c>
      <c r="C31" s="21">
        <v>4800</v>
      </c>
      <c r="D31" s="21">
        <v>-495.51</v>
      </c>
      <c r="E31" s="21">
        <f>C31+D31</f>
        <v>4304.49</v>
      </c>
      <c r="F31" s="21">
        <v>0</v>
      </c>
      <c r="G31" s="21">
        <v>2871</v>
      </c>
      <c r="H31" s="21">
        <f>F31+G31</f>
        <v>2871</v>
      </c>
      <c r="I31" s="20">
        <v>2819</v>
      </c>
      <c r="J31" s="20">
        <v>418.62</v>
      </c>
      <c r="K31" s="20">
        <f>I31+J31</f>
        <v>3237.62</v>
      </c>
      <c r="L31" s="22">
        <f>E31+H31+K31</f>
        <v>10413.11</v>
      </c>
    </row>
    <row r="32" spans="1:12" ht="20.25">
      <c r="A32" s="39">
        <v>3213</v>
      </c>
      <c r="B32" s="39" t="s">
        <v>9</v>
      </c>
      <c r="C32" s="21">
        <v>725</v>
      </c>
      <c r="D32" s="21">
        <v>0</v>
      </c>
      <c r="E32" s="21">
        <f>C32+D32</f>
        <v>725</v>
      </c>
      <c r="F32" s="21">
        <v>0</v>
      </c>
      <c r="G32" s="21">
        <v>0</v>
      </c>
      <c r="H32" s="21">
        <f>F32+G32</f>
        <v>0</v>
      </c>
      <c r="I32" s="20">
        <v>4934</v>
      </c>
      <c r="J32" s="20">
        <v>0</v>
      </c>
      <c r="K32" s="20">
        <v>4933.7</v>
      </c>
      <c r="L32" s="22">
        <f>E32+H32+K32</f>
        <v>5658.7</v>
      </c>
    </row>
    <row r="33" spans="1:12" ht="20.25">
      <c r="A33" s="36">
        <v>322</v>
      </c>
      <c r="B33" s="37" t="s">
        <v>38</v>
      </c>
      <c r="C33" s="16">
        <f>SUM(C34:C37)</f>
        <v>55185</v>
      </c>
      <c r="D33" s="16">
        <f>SUM(D34:D37)</f>
        <v>4306.66</v>
      </c>
      <c r="E33" s="16">
        <f>SUM(E34:E37)</f>
        <v>59491.66</v>
      </c>
      <c r="F33" s="48">
        <v>0</v>
      </c>
      <c r="G33" s="48">
        <f>G34</f>
        <v>14678.14</v>
      </c>
      <c r="H33" s="48">
        <f>H34+H35+H36+H37</f>
        <v>14678.14</v>
      </c>
      <c r="I33" s="15">
        <f>I34+I35+I36+I37</f>
        <v>36072</v>
      </c>
      <c r="J33" s="15">
        <f t="shared" ref="J33:K33" si="8">SUM(J34:J37)</f>
        <v>3043.5000000000005</v>
      </c>
      <c r="K33" s="15">
        <f t="shared" si="8"/>
        <v>39115.5</v>
      </c>
      <c r="L33" s="17">
        <f>L34+L35+L36+L37</f>
        <v>113285.3</v>
      </c>
    </row>
    <row r="34" spans="1:12" ht="20.25">
      <c r="A34" s="39">
        <v>3221</v>
      </c>
      <c r="B34" s="39" t="s">
        <v>10</v>
      </c>
      <c r="C34" s="21">
        <v>30437</v>
      </c>
      <c r="D34" s="21">
        <v>2545.4299999999998</v>
      </c>
      <c r="E34" s="21">
        <f>C34+D34</f>
        <v>32982.43</v>
      </c>
      <c r="F34" s="21">
        <v>0</v>
      </c>
      <c r="G34" s="21">
        <v>14678.14</v>
      </c>
      <c r="H34" s="21">
        <f>F34+G34</f>
        <v>14678.14</v>
      </c>
      <c r="I34" s="20">
        <v>26082</v>
      </c>
      <c r="J34" s="20">
        <v>-338.49</v>
      </c>
      <c r="K34" s="20">
        <f>I34+J34</f>
        <v>25743.51</v>
      </c>
      <c r="L34" s="22">
        <f>E34+H34+K34</f>
        <v>73404.08</v>
      </c>
    </row>
    <row r="35" spans="1:12" ht="20.25">
      <c r="A35" s="39">
        <v>3223</v>
      </c>
      <c r="B35" s="39" t="s">
        <v>11</v>
      </c>
      <c r="C35" s="21">
        <v>24748</v>
      </c>
      <c r="D35" s="21">
        <v>1761.23</v>
      </c>
      <c r="E35" s="21">
        <f t="shared" ref="E35:E37" si="9">C35+D35</f>
        <v>26509.23</v>
      </c>
      <c r="F35" s="21">
        <v>0</v>
      </c>
      <c r="G35" s="21">
        <v>0</v>
      </c>
      <c r="H35" s="21">
        <f t="shared" ref="H35:H37" si="10">F35+G35</f>
        <v>0</v>
      </c>
      <c r="I35" s="20">
        <v>9860</v>
      </c>
      <c r="J35" s="20">
        <v>2932.63</v>
      </c>
      <c r="K35" s="20">
        <f t="shared" ref="K35:K37" si="11">I35+J35</f>
        <v>12792.630000000001</v>
      </c>
      <c r="L35" s="22">
        <f>E35+K35</f>
        <v>39301.86</v>
      </c>
    </row>
    <row r="36" spans="1:12" ht="20.25">
      <c r="A36" s="39">
        <v>3224</v>
      </c>
      <c r="B36" s="39" t="s">
        <v>12</v>
      </c>
      <c r="C36" s="21">
        <v>0</v>
      </c>
      <c r="D36" s="21">
        <v>0</v>
      </c>
      <c r="E36" s="21">
        <f t="shared" si="9"/>
        <v>0</v>
      </c>
      <c r="F36" s="21">
        <v>0</v>
      </c>
      <c r="G36" s="21">
        <v>0</v>
      </c>
      <c r="H36" s="21">
        <f t="shared" si="10"/>
        <v>0</v>
      </c>
      <c r="I36" s="20">
        <v>0</v>
      </c>
      <c r="J36" s="20">
        <v>0</v>
      </c>
      <c r="K36" s="20">
        <f t="shared" si="11"/>
        <v>0</v>
      </c>
      <c r="L36" s="22">
        <f>E36+K36</f>
        <v>0</v>
      </c>
    </row>
    <row r="37" spans="1:12" ht="20.25">
      <c r="A37" s="39">
        <v>3225</v>
      </c>
      <c r="B37" s="39" t="s">
        <v>13</v>
      </c>
      <c r="C37" s="21">
        <v>0</v>
      </c>
      <c r="D37" s="21">
        <v>0</v>
      </c>
      <c r="E37" s="21">
        <f t="shared" si="9"/>
        <v>0</v>
      </c>
      <c r="F37" s="21">
        <v>0</v>
      </c>
      <c r="G37" s="21">
        <v>0</v>
      </c>
      <c r="H37" s="21">
        <f t="shared" si="10"/>
        <v>0</v>
      </c>
      <c r="I37" s="20">
        <v>130</v>
      </c>
      <c r="J37" s="20">
        <v>449.36</v>
      </c>
      <c r="K37" s="20">
        <f t="shared" si="11"/>
        <v>579.36</v>
      </c>
      <c r="L37" s="22">
        <f>E37+K37</f>
        <v>579.36</v>
      </c>
    </row>
    <row r="38" spans="1:12" ht="20.25">
      <c r="A38" s="36">
        <v>323</v>
      </c>
      <c r="B38" s="37" t="s">
        <v>39</v>
      </c>
      <c r="C38" s="16">
        <f t="shared" ref="C38:K38" si="12">SUM(C39:C47)</f>
        <v>524934</v>
      </c>
      <c r="D38" s="16">
        <f t="shared" si="12"/>
        <v>-5362.0199999999995</v>
      </c>
      <c r="E38" s="16">
        <f t="shared" si="12"/>
        <v>519571.98</v>
      </c>
      <c r="F38" s="48">
        <v>0</v>
      </c>
      <c r="G38" s="48">
        <f>G47</f>
        <v>10321.86</v>
      </c>
      <c r="H38" s="48">
        <f>H40+H39+H41+H42+H43+H44+H45+H46+H47</f>
        <v>10321.86</v>
      </c>
      <c r="I38" s="15">
        <f t="shared" si="12"/>
        <v>298883.26</v>
      </c>
      <c r="J38" s="15">
        <f t="shared" si="12"/>
        <v>-27475.05</v>
      </c>
      <c r="K38" s="15">
        <f t="shared" si="12"/>
        <v>271408.20999999996</v>
      </c>
      <c r="L38" s="17">
        <f>L39+L40+L41+L42+L43+L44+L45+L46+L47</f>
        <v>801302.04999999993</v>
      </c>
    </row>
    <row r="39" spans="1:12" ht="20.25">
      <c r="A39" s="39">
        <v>3231</v>
      </c>
      <c r="B39" s="39" t="s">
        <v>14</v>
      </c>
      <c r="C39" s="21">
        <v>26341</v>
      </c>
      <c r="D39" s="21">
        <v>2673.42</v>
      </c>
      <c r="E39" s="21">
        <f>C39+D39</f>
        <v>29014.42</v>
      </c>
      <c r="F39" s="21">
        <v>0</v>
      </c>
      <c r="G39" s="21">
        <v>0</v>
      </c>
      <c r="H39" s="21">
        <f>F39+G39</f>
        <v>0</v>
      </c>
      <c r="I39" s="20">
        <v>4600</v>
      </c>
      <c r="J39" s="20">
        <v>1547.48</v>
      </c>
      <c r="K39" s="20">
        <f>I39+J39</f>
        <v>6147.48</v>
      </c>
      <c r="L39" s="22">
        <f>E39+H39+K39</f>
        <v>35161.899999999994</v>
      </c>
    </row>
    <row r="40" spans="1:12" ht="20.25">
      <c r="A40" s="39">
        <v>3232</v>
      </c>
      <c r="B40" s="39" t="s">
        <v>15</v>
      </c>
      <c r="C40" s="21">
        <v>5602</v>
      </c>
      <c r="D40" s="21">
        <v>-1</v>
      </c>
      <c r="E40" s="21">
        <f>C40+D40</f>
        <v>5601</v>
      </c>
      <c r="F40" s="21">
        <v>0</v>
      </c>
      <c r="G40" s="21">
        <v>0</v>
      </c>
      <c r="H40" s="21">
        <f t="shared" ref="H40:H47" si="13">F40+G40</f>
        <v>0</v>
      </c>
      <c r="I40" s="20">
        <v>28938</v>
      </c>
      <c r="J40" s="20">
        <v>-28938</v>
      </c>
      <c r="K40" s="20">
        <f t="shared" ref="K40:K47" si="14">I40+J40</f>
        <v>0</v>
      </c>
      <c r="L40" s="22">
        <f t="shared" ref="L40:L46" si="15">E40+H40+K40</f>
        <v>5601</v>
      </c>
    </row>
    <row r="41" spans="1:12" ht="20.25">
      <c r="A41" s="39">
        <v>3233</v>
      </c>
      <c r="B41" s="39" t="s">
        <v>16</v>
      </c>
      <c r="C41" s="21">
        <v>6931</v>
      </c>
      <c r="D41" s="21">
        <v>1562</v>
      </c>
      <c r="E41" s="21">
        <f t="shared" ref="E41:E46" si="16">C41+D41</f>
        <v>8493</v>
      </c>
      <c r="F41" s="21">
        <v>0</v>
      </c>
      <c r="G41" s="21">
        <v>0</v>
      </c>
      <c r="H41" s="21">
        <f t="shared" si="13"/>
        <v>0</v>
      </c>
      <c r="I41" s="20">
        <v>6100</v>
      </c>
      <c r="J41" s="20">
        <v>-2652.5</v>
      </c>
      <c r="K41" s="20">
        <f t="shared" si="14"/>
        <v>3447.5</v>
      </c>
      <c r="L41" s="22">
        <f t="shared" si="15"/>
        <v>11940.5</v>
      </c>
    </row>
    <row r="42" spans="1:12" ht="20.25">
      <c r="A42" s="39">
        <v>3234</v>
      </c>
      <c r="B42" s="39" t="s">
        <v>17</v>
      </c>
      <c r="C42" s="21">
        <v>27973</v>
      </c>
      <c r="D42" s="21">
        <v>2900.63</v>
      </c>
      <c r="E42" s="21">
        <f t="shared" si="16"/>
        <v>30873.63</v>
      </c>
      <c r="F42" s="21">
        <v>0</v>
      </c>
      <c r="G42" s="21">
        <v>0</v>
      </c>
      <c r="H42" s="21">
        <f t="shared" si="13"/>
        <v>0</v>
      </c>
      <c r="I42" s="20">
        <v>11000</v>
      </c>
      <c r="J42" s="20">
        <v>-853.8</v>
      </c>
      <c r="K42" s="20">
        <f t="shared" si="14"/>
        <v>10146.200000000001</v>
      </c>
      <c r="L42" s="22">
        <f t="shared" si="15"/>
        <v>41019.83</v>
      </c>
    </row>
    <row r="43" spans="1:12" ht="20.25">
      <c r="A43" s="39">
        <v>3235</v>
      </c>
      <c r="B43" s="39" t="s">
        <v>52</v>
      </c>
      <c r="C43" s="21">
        <v>0</v>
      </c>
      <c r="D43" s="21">
        <v>0</v>
      </c>
      <c r="E43" s="21">
        <f t="shared" si="16"/>
        <v>0</v>
      </c>
      <c r="F43" s="21">
        <v>0</v>
      </c>
      <c r="G43" s="21">
        <v>0</v>
      </c>
      <c r="H43" s="21">
        <f t="shared" si="13"/>
        <v>0</v>
      </c>
      <c r="I43" s="20">
        <v>1977.08</v>
      </c>
      <c r="J43" s="20">
        <v>0</v>
      </c>
      <c r="K43" s="20">
        <f t="shared" si="14"/>
        <v>1977.08</v>
      </c>
      <c r="L43" s="22">
        <f t="shared" si="15"/>
        <v>1977.08</v>
      </c>
    </row>
    <row r="44" spans="1:12" ht="20.25">
      <c r="A44" s="39">
        <v>3236</v>
      </c>
      <c r="B44" s="39" t="s">
        <v>41</v>
      </c>
      <c r="C44" s="21">
        <v>0</v>
      </c>
      <c r="D44" s="21">
        <v>0</v>
      </c>
      <c r="E44" s="21">
        <f t="shared" si="16"/>
        <v>0</v>
      </c>
      <c r="F44" s="21">
        <v>0</v>
      </c>
      <c r="G44" s="21">
        <v>0</v>
      </c>
      <c r="H44" s="21">
        <f t="shared" si="13"/>
        <v>0</v>
      </c>
      <c r="I44" s="20">
        <v>8000</v>
      </c>
      <c r="J44" s="20">
        <v>0</v>
      </c>
      <c r="K44" s="20">
        <f t="shared" si="14"/>
        <v>8000</v>
      </c>
      <c r="L44" s="22">
        <f t="shared" si="15"/>
        <v>8000</v>
      </c>
    </row>
    <row r="45" spans="1:12" ht="20.25">
      <c r="A45" s="39">
        <v>3237</v>
      </c>
      <c r="B45" s="39" t="s">
        <v>18</v>
      </c>
      <c r="C45" s="21">
        <v>445283</v>
      </c>
      <c r="D45" s="21">
        <v>-11870.57</v>
      </c>
      <c r="E45" s="21">
        <f t="shared" si="16"/>
        <v>433412.43</v>
      </c>
      <c r="F45" s="21">
        <v>0</v>
      </c>
      <c r="G45" s="21">
        <v>0</v>
      </c>
      <c r="H45" s="21">
        <f t="shared" si="13"/>
        <v>0</v>
      </c>
      <c r="I45" s="20">
        <v>220313.18</v>
      </c>
      <c r="J45" s="20">
        <v>7745.02</v>
      </c>
      <c r="K45" s="20">
        <f t="shared" si="14"/>
        <v>228058.19999999998</v>
      </c>
      <c r="L45" s="22">
        <f t="shared" si="15"/>
        <v>661470.63</v>
      </c>
    </row>
    <row r="46" spans="1:12" ht="20.25">
      <c r="A46" s="39">
        <v>3238</v>
      </c>
      <c r="B46" s="39" t="s">
        <v>19</v>
      </c>
      <c r="C46" s="21">
        <v>500</v>
      </c>
      <c r="D46" s="21">
        <v>0</v>
      </c>
      <c r="E46" s="21">
        <f t="shared" si="16"/>
        <v>500</v>
      </c>
      <c r="F46" s="21">
        <v>0</v>
      </c>
      <c r="G46" s="21">
        <v>0</v>
      </c>
      <c r="H46" s="21">
        <f t="shared" si="13"/>
        <v>0</v>
      </c>
      <c r="I46" s="20">
        <v>3593</v>
      </c>
      <c r="J46" s="20">
        <v>-3593</v>
      </c>
      <c r="K46" s="20">
        <f t="shared" si="14"/>
        <v>0</v>
      </c>
      <c r="L46" s="22">
        <f t="shared" si="15"/>
        <v>500</v>
      </c>
    </row>
    <row r="47" spans="1:12" ht="20.25">
      <c r="A47" s="39">
        <v>3239</v>
      </c>
      <c r="B47" s="39" t="s">
        <v>20</v>
      </c>
      <c r="C47" s="21">
        <v>12304</v>
      </c>
      <c r="D47" s="21">
        <v>-626.5</v>
      </c>
      <c r="E47" s="21">
        <f>C47+D47</f>
        <v>11677.5</v>
      </c>
      <c r="F47" s="21">
        <v>0</v>
      </c>
      <c r="G47" s="21">
        <v>10321.86</v>
      </c>
      <c r="H47" s="21">
        <f t="shared" si="13"/>
        <v>10321.86</v>
      </c>
      <c r="I47" s="20">
        <v>14362</v>
      </c>
      <c r="J47" s="20">
        <v>-730.25</v>
      </c>
      <c r="K47" s="20">
        <f t="shared" si="14"/>
        <v>13631.75</v>
      </c>
      <c r="L47" s="22">
        <f>E47+H47+K47</f>
        <v>35631.11</v>
      </c>
    </row>
    <row r="48" spans="1:12" ht="20.25">
      <c r="A48" s="42">
        <v>324</v>
      </c>
      <c r="B48" s="43" t="s">
        <v>51</v>
      </c>
      <c r="C48" s="16">
        <f t="shared" ref="C48:K48" si="17">C49</f>
        <v>0</v>
      </c>
      <c r="D48" s="16">
        <f t="shared" si="17"/>
        <v>0</v>
      </c>
      <c r="E48" s="16">
        <f t="shared" si="17"/>
        <v>0</v>
      </c>
      <c r="F48" s="48">
        <v>0</v>
      </c>
      <c r="G48" s="48">
        <v>0</v>
      </c>
      <c r="H48" s="48">
        <f>H49</f>
        <v>0</v>
      </c>
      <c r="I48" s="15">
        <f t="shared" si="17"/>
        <v>6403</v>
      </c>
      <c r="J48" s="15">
        <f t="shared" si="17"/>
        <v>0.26</v>
      </c>
      <c r="K48" s="15">
        <f t="shared" si="17"/>
        <v>6403.26</v>
      </c>
      <c r="L48" s="17">
        <f>L49</f>
        <v>6403.26</v>
      </c>
    </row>
    <row r="49" spans="1:12" ht="20.25">
      <c r="A49" s="39">
        <v>3241</v>
      </c>
      <c r="B49" s="39" t="s">
        <v>42</v>
      </c>
      <c r="C49" s="21">
        <v>0</v>
      </c>
      <c r="D49" s="21">
        <v>0</v>
      </c>
      <c r="E49" s="21">
        <f>C49+D49</f>
        <v>0</v>
      </c>
      <c r="F49" s="21">
        <v>0</v>
      </c>
      <c r="G49" s="21">
        <v>0</v>
      </c>
      <c r="H49" s="21">
        <f>F49+G49</f>
        <v>0</v>
      </c>
      <c r="I49" s="20">
        <v>6403</v>
      </c>
      <c r="J49" s="20">
        <v>0.26</v>
      </c>
      <c r="K49" s="20">
        <f>I49+J49</f>
        <v>6403.26</v>
      </c>
      <c r="L49" s="22">
        <f>E49+K49</f>
        <v>6403.26</v>
      </c>
    </row>
    <row r="50" spans="1:12" ht="20.25">
      <c r="A50" s="36">
        <v>329</v>
      </c>
      <c r="B50" s="37" t="s">
        <v>40</v>
      </c>
      <c r="C50" s="16">
        <f>SUM(C51:C54)</f>
        <v>25778</v>
      </c>
      <c r="D50" s="16">
        <f>SUM(D51:D54)</f>
        <v>0</v>
      </c>
      <c r="E50" s="16">
        <f>SUM(E51:E54)</f>
        <v>25778</v>
      </c>
      <c r="F50" s="48">
        <v>0</v>
      </c>
      <c r="G50" s="48">
        <v>0</v>
      </c>
      <c r="H50" s="48">
        <f>H51+H52+H53+H54</f>
        <v>0</v>
      </c>
      <c r="I50" s="15">
        <f>I51+I52+I53+I54</f>
        <v>18272</v>
      </c>
      <c r="J50" s="15">
        <f>J51+J52</f>
        <v>-51.3</v>
      </c>
      <c r="K50" s="15">
        <f>K51+K52+K53+K54</f>
        <v>16895.120000000003</v>
      </c>
      <c r="L50" s="17">
        <f>L51+L52+L53+L54</f>
        <v>42673.119999999995</v>
      </c>
    </row>
    <row r="51" spans="1:12" ht="20.25">
      <c r="A51" s="39">
        <v>3292</v>
      </c>
      <c r="B51" s="39" t="s">
        <v>21</v>
      </c>
      <c r="C51" s="21">
        <v>0</v>
      </c>
      <c r="D51" s="21">
        <v>0</v>
      </c>
      <c r="E51" s="21">
        <f>C51+D51</f>
        <v>0</v>
      </c>
      <c r="F51" s="21">
        <v>0</v>
      </c>
      <c r="G51" s="21">
        <v>0</v>
      </c>
      <c r="H51" s="21">
        <f>F51+G51</f>
        <v>0</v>
      </c>
      <c r="I51" s="20">
        <v>14772</v>
      </c>
      <c r="J51" s="20">
        <v>0</v>
      </c>
      <c r="K51" s="20">
        <f>I51+J51</f>
        <v>14772</v>
      </c>
      <c r="L51" s="22">
        <f>E51+K51</f>
        <v>14772</v>
      </c>
    </row>
    <row r="52" spans="1:12" ht="20.25">
      <c r="A52" s="39">
        <v>3293</v>
      </c>
      <c r="B52" s="39" t="s">
        <v>43</v>
      </c>
      <c r="C52" s="21">
        <v>0</v>
      </c>
      <c r="D52" s="21">
        <v>0</v>
      </c>
      <c r="E52" s="21">
        <f t="shared" ref="E52:E54" si="18">C52+D52</f>
        <v>0</v>
      </c>
      <c r="F52" s="21">
        <v>0</v>
      </c>
      <c r="G52" s="21">
        <v>0</v>
      </c>
      <c r="H52" s="21">
        <f t="shared" ref="H52:H54" si="19">F52+G52</f>
        <v>0</v>
      </c>
      <c r="I52" s="20">
        <v>1500</v>
      </c>
      <c r="J52" s="20">
        <v>-51.3</v>
      </c>
      <c r="K52" s="20">
        <f t="shared" ref="K52:K54" si="20">I52+J52</f>
        <v>1448.7</v>
      </c>
      <c r="L52" s="22">
        <f t="shared" ref="L52:L54" si="21">E52+K52</f>
        <v>1448.7</v>
      </c>
    </row>
    <row r="53" spans="1:12" ht="20.25">
      <c r="A53" s="39">
        <v>3294</v>
      </c>
      <c r="B53" s="39" t="s">
        <v>36</v>
      </c>
      <c r="C53" s="21">
        <v>25778</v>
      </c>
      <c r="D53" s="21">
        <v>0</v>
      </c>
      <c r="E53" s="21">
        <f t="shared" si="18"/>
        <v>25778</v>
      </c>
      <c r="F53" s="21">
        <v>0</v>
      </c>
      <c r="G53" s="21">
        <v>0</v>
      </c>
      <c r="H53" s="21">
        <f t="shared" si="19"/>
        <v>0</v>
      </c>
      <c r="I53" s="20">
        <v>0</v>
      </c>
      <c r="J53" s="20">
        <v>0</v>
      </c>
      <c r="K53" s="20">
        <f t="shared" si="20"/>
        <v>0</v>
      </c>
      <c r="L53" s="22">
        <f t="shared" si="21"/>
        <v>25778</v>
      </c>
    </row>
    <row r="54" spans="1:12" ht="20.25">
      <c r="A54" s="39">
        <v>3299</v>
      </c>
      <c r="B54" s="39" t="s">
        <v>22</v>
      </c>
      <c r="C54" s="21">
        <v>0</v>
      </c>
      <c r="D54" s="21">
        <v>0</v>
      </c>
      <c r="E54" s="21">
        <f t="shared" si="18"/>
        <v>0</v>
      </c>
      <c r="F54" s="21">
        <v>0</v>
      </c>
      <c r="G54" s="21">
        <v>0</v>
      </c>
      <c r="H54" s="21">
        <f t="shared" si="19"/>
        <v>0</v>
      </c>
      <c r="I54" s="44">
        <v>2000</v>
      </c>
      <c r="J54" s="44">
        <v>-1325.58</v>
      </c>
      <c r="K54" s="20">
        <f t="shared" si="20"/>
        <v>674.42000000000007</v>
      </c>
      <c r="L54" s="22">
        <f t="shared" si="21"/>
        <v>674.42000000000007</v>
      </c>
    </row>
    <row r="55" spans="1:12" ht="20.25">
      <c r="A55" s="36">
        <v>34</v>
      </c>
      <c r="B55" s="37" t="s">
        <v>23</v>
      </c>
      <c r="C55" s="16">
        <f>C56+C57</f>
        <v>4078</v>
      </c>
      <c r="D55" s="16">
        <f>D56+D57</f>
        <v>1511.31</v>
      </c>
      <c r="E55" s="16">
        <f>E56+E57</f>
        <v>5589.3099999999995</v>
      </c>
      <c r="F55" s="48">
        <v>0</v>
      </c>
      <c r="G55" s="48">
        <v>0</v>
      </c>
      <c r="H55" s="48">
        <f t="shared" ref="H55" si="22">F55+G55</f>
        <v>0</v>
      </c>
      <c r="I55" s="15">
        <f>I56+I57</f>
        <v>1200</v>
      </c>
      <c r="J55" s="15">
        <f>J56+J57</f>
        <v>690.43</v>
      </c>
      <c r="K55" s="15">
        <f>K56+K57</f>
        <v>1890.4299999999998</v>
      </c>
      <c r="L55" s="17">
        <f>L56+L57</f>
        <v>7479.74</v>
      </c>
    </row>
    <row r="56" spans="1:12" ht="20.25">
      <c r="A56" s="39">
        <v>3431</v>
      </c>
      <c r="B56" s="39" t="s">
        <v>24</v>
      </c>
      <c r="C56" s="21">
        <v>4078</v>
      </c>
      <c r="D56" s="21">
        <v>1511.31</v>
      </c>
      <c r="E56" s="21">
        <f>C56+D56</f>
        <v>5589.3099999999995</v>
      </c>
      <c r="F56" s="21">
        <v>0</v>
      </c>
      <c r="G56" s="21">
        <v>0</v>
      </c>
      <c r="H56" s="21">
        <f>F56+G56</f>
        <v>0</v>
      </c>
      <c r="I56" s="20">
        <v>1200</v>
      </c>
      <c r="J56" s="20">
        <v>-219.36</v>
      </c>
      <c r="K56" s="20">
        <f>I56+J56</f>
        <v>980.64</v>
      </c>
      <c r="L56" s="22">
        <f>E56+K56</f>
        <v>6569.95</v>
      </c>
    </row>
    <row r="57" spans="1:12" ht="20.25">
      <c r="A57" s="39">
        <v>3432</v>
      </c>
      <c r="B57" s="39" t="s">
        <v>61</v>
      </c>
      <c r="C57" s="21">
        <v>0</v>
      </c>
      <c r="D57" s="21">
        <v>0</v>
      </c>
      <c r="E57" s="21">
        <f>C57+D57</f>
        <v>0</v>
      </c>
      <c r="F57" s="21">
        <v>0</v>
      </c>
      <c r="G57" s="21">
        <v>0</v>
      </c>
      <c r="H57" s="21">
        <f>F57+G57</f>
        <v>0</v>
      </c>
      <c r="I57" s="20">
        <v>0</v>
      </c>
      <c r="J57" s="20">
        <v>909.79</v>
      </c>
      <c r="K57" s="20">
        <f>I57+J57</f>
        <v>909.79</v>
      </c>
      <c r="L57" s="22">
        <f>E57+K57</f>
        <v>909.79</v>
      </c>
    </row>
    <row r="58" spans="1:12" ht="20.25">
      <c r="A58" s="42">
        <v>41</v>
      </c>
      <c r="B58" s="43" t="s">
        <v>27</v>
      </c>
      <c r="C58" s="16">
        <f>C59</f>
        <v>0</v>
      </c>
      <c r="D58" s="16">
        <f>D59</f>
        <v>0</v>
      </c>
      <c r="E58" s="16">
        <f>E59</f>
        <v>0</v>
      </c>
      <c r="F58" s="48">
        <v>0</v>
      </c>
      <c r="G58" s="48">
        <v>0</v>
      </c>
      <c r="H58" s="48">
        <f>H59</f>
        <v>0</v>
      </c>
      <c r="I58" s="15">
        <f t="shared" ref="I58:K58" si="23">I59</f>
        <v>37005</v>
      </c>
      <c r="J58" s="15">
        <f t="shared" si="23"/>
        <v>0</v>
      </c>
      <c r="K58" s="15">
        <f t="shared" si="23"/>
        <v>37005</v>
      </c>
      <c r="L58" s="17">
        <f>L59</f>
        <v>37005</v>
      </c>
    </row>
    <row r="59" spans="1:12" ht="20.25">
      <c r="A59" s="39">
        <v>4123</v>
      </c>
      <c r="B59" s="39" t="s">
        <v>29</v>
      </c>
      <c r="C59" s="21">
        <v>0</v>
      </c>
      <c r="D59" s="21">
        <v>0</v>
      </c>
      <c r="E59" s="21">
        <f>C59+D59</f>
        <v>0</v>
      </c>
      <c r="F59" s="21">
        <v>0</v>
      </c>
      <c r="G59" s="21">
        <v>0</v>
      </c>
      <c r="H59" s="21">
        <f>F59+G59</f>
        <v>0</v>
      </c>
      <c r="I59" s="20">
        <v>37005</v>
      </c>
      <c r="J59" s="20">
        <v>0</v>
      </c>
      <c r="K59" s="20">
        <f>I59+J59</f>
        <v>37005</v>
      </c>
      <c r="L59" s="22">
        <f>E59+K59</f>
        <v>37005</v>
      </c>
    </row>
    <row r="60" spans="1:12" s="4" customFormat="1" ht="20.25">
      <c r="A60" s="42">
        <v>42</v>
      </c>
      <c r="B60" s="43" t="s">
        <v>28</v>
      </c>
      <c r="C60" s="16">
        <f t="shared" ref="C60" si="24">SUM(C61:C62)</f>
        <v>0</v>
      </c>
      <c r="D60" s="16">
        <f t="shared" ref="D60:E60" si="25">SUM(D61:D62)</f>
        <v>0</v>
      </c>
      <c r="E60" s="16">
        <f t="shared" si="25"/>
        <v>0</v>
      </c>
      <c r="F60" s="48">
        <v>0</v>
      </c>
      <c r="G60" s="48">
        <v>0</v>
      </c>
      <c r="H60" s="48">
        <f>H61+H62</f>
        <v>0</v>
      </c>
      <c r="I60" s="15">
        <f>SUM(I61:I62)</f>
        <v>33523.26</v>
      </c>
      <c r="J60" s="15">
        <f>SUM(J61:J62)</f>
        <v>0</v>
      </c>
      <c r="K60" s="15">
        <f>SUM(K61:K62)</f>
        <v>33523.26</v>
      </c>
      <c r="L60" s="17">
        <f>L61</f>
        <v>33523.26</v>
      </c>
    </row>
    <row r="61" spans="1:12" ht="20.25">
      <c r="A61" s="39">
        <v>4221</v>
      </c>
      <c r="B61" s="39" t="s">
        <v>30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f>F61+G61</f>
        <v>0</v>
      </c>
      <c r="I61" s="44">
        <v>33523.26</v>
      </c>
      <c r="J61" s="44">
        <v>0</v>
      </c>
      <c r="K61" s="20">
        <f>I61+J61</f>
        <v>33523.26</v>
      </c>
      <c r="L61" s="22">
        <f>E61+K61</f>
        <v>33523.26</v>
      </c>
    </row>
    <row r="62" spans="1:12" ht="20.25">
      <c r="A62" s="39">
        <v>4262</v>
      </c>
      <c r="B62" s="39" t="s">
        <v>31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f>F62+G62</f>
        <v>0</v>
      </c>
      <c r="I62" s="44">
        <v>0</v>
      </c>
      <c r="J62" s="44">
        <v>0</v>
      </c>
      <c r="K62" s="20">
        <f>I62+J62</f>
        <v>0</v>
      </c>
      <c r="L62" s="22">
        <f>E62+K62</f>
        <v>0</v>
      </c>
    </row>
    <row r="64" spans="1:12">
      <c r="B64" s="2" t="s">
        <v>58</v>
      </c>
    </row>
    <row r="66" spans="2:2" ht="25.5" customHeight="1">
      <c r="B66" s="50" t="s">
        <v>64</v>
      </c>
    </row>
  </sheetData>
  <pageMargins left="0.51181102362204722" right="0.51181102362204722" top="0.55118110236220474" bottom="0.55118110236220474" header="0.31496062992125984" footer="0.31496062992125984"/>
  <pageSetup paperSize="9" scale="60" orientation="landscape" r:id="rId1"/>
  <headerFooter>
    <oddFooter>&amp;C&amp;"Arial Narrow,Regular"hks - FP2017</oddFooter>
  </headerFooter>
  <colBreaks count="1" manualBreakCount="1">
    <brk id="12" min="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0" sqref="E10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FP2017</vt:lpstr>
      <vt:lpstr>Sheet2</vt:lpstr>
      <vt:lpstr>Sheet3</vt:lpstr>
      <vt:lpstr>'FP2017'!Podrucje_ispisa</vt:lpstr>
    </vt:vector>
  </TitlesOfParts>
  <Company>Kulture 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Rogošić</dc:creator>
  <cp:lastModifiedBy>Julijeta Vugrinec</cp:lastModifiedBy>
  <cp:lastPrinted>2018-05-14T08:24:34Z</cp:lastPrinted>
  <dcterms:created xsi:type="dcterms:W3CDTF">2016-05-13T09:32:30Z</dcterms:created>
  <dcterms:modified xsi:type="dcterms:W3CDTF">2019-02-07T13:44:27Z</dcterms:modified>
</cp:coreProperties>
</file>