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0" yWindow="0" windowWidth="19170" windowHeight="11520"/>
  </bookViews>
  <sheets>
    <sheet name="FP2017" sheetId="1" r:id="rId1"/>
    <sheet name="Sheet2" sheetId="2" r:id="rId2"/>
    <sheet name="Sheet3" sheetId="3" r:id="rId3"/>
  </sheets>
  <definedNames>
    <definedName name="_xlnm.Print_Area" localSheetId="0">'FP2017'!$A$1:$I$58</definedName>
  </definedNames>
  <calcPr calcId="125725"/>
</workbook>
</file>

<file path=xl/calcChain.xml><?xml version="1.0" encoding="utf-8"?>
<calcChain xmlns="http://schemas.openxmlformats.org/spreadsheetml/2006/main">
  <c r="E22" i="1"/>
  <c r="I22" s="1"/>
  <c r="H22"/>
  <c r="E36" l="1"/>
  <c r="G6"/>
  <c r="H45"/>
  <c r="G46"/>
  <c r="G25"/>
  <c r="G17"/>
  <c r="H5"/>
  <c r="I5" s="1"/>
  <c r="I4" s="1"/>
  <c r="H7"/>
  <c r="H6" s="1"/>
  <c r="H9"/>
  <c r="I9" s="1"/>
  <c r="I8" s="1"/>
  <c r="H12"/>
  <c r="H13"/>
  <c r="I13" s="1"/>
  <c r="H11"/>
  <c r="H15"/>
  <c r="I15" s="1"/>
  <c r="I14" s="1"/>
  <c r="H19"/>
  <c r="H20"/>
  <c r="H21"/>
  <c r="H18"/>
  <c r="H28"/>
  <c r="H26"/>
  <c r="H31"/>
  <c r="H32"/>
  <c r="H33"/>
  <c r="H30"/>
  <c r="H48"/>
  <c r="H49"/>
  <c r="H50"/>
  <c r="H47"/>
  <c r="H36"/>
  <c r="H37"/>
  <c r="H38"/>
  <c r="H39"/>
  <c r="H40"/>
  <c r="H41"/>
  <c r="H42"/>
  <c r="H43"/>
  <c r="H35"/>
  <c r="H52"/>
  <c r="H57"/>
  <c r="I57" s="1"/>
  <c r="H54"/>
  <c r="H56"/>
  <c r="I56" s="1"/>
  <c r="I55" s="1"/>
  <c r="C17"/>
  <c r="E19"/>
  <c r="E20"/>
  <c r="E21"/>
  <c r="E18"/>
  <c r="E12"/>
  <c r="I12" s="1"/>
  <c r="E54"/>
  <c r="E52"/>
  <c r="E48"/>
  <c r="E49"/>
  <c r="E50"/>
  <c r="I50" s="1"/>
  <c r="E47"/>
  <c r="E45"/>
  <c r="E44" s="1"/>
  <c r="E37"/>
  <c r="E38"/>
  <c r="I38" s="1"/>
  <c r="E39"/>
  <c r="E40"/>
  <c r="I40" s="1"/>
  <c r="E41"/>
  <c r="E42"/>
  <c r="I42" s="1"/>
  <c r="E43"/>
  <c r="E35"/>
  <c r="I35" s="1"/>
  <c r="E31"/>
  <c r="E32"/>
  <c r="I32" s="1"/>
  <c r="E33"/>
  <c r="E30"/>
  <c r="I30" s="1"/>
  <c r="E28"/>
  <c r="E26"/>
  <c r="D44"/>
  <c r="C44"/>
  <c r="E11"/>
  <c r="I11" s="1"/>
  <c r="G10"/>
  <c r="I43" l="1"/>
  <c r="I39"/>
  <c r="I37"/>
  <c r="I49"/>
  <c r="I52"/>
  <c r="I51" s="1"/>
  <c r="H8"/>
  <c r="I10"/>
  <c r="I54"/>
  <c r="I53" s="1"/>
  <c r="I18"/>
  <c r="I21"/>
  <c r="I19"/>
  <c r="I28"/>
  <c r="I48"/>
  <c r="I46" s="1"/>
  <c r="I36"/>
  <c r="I33"/>
  <c r="I20"/>
  <c r="H25"/>
  <c r="H17"/>
  <c r="I7"/>
  <c r="I6" s="1"/>
  <c r="I3" s="1"/>
  <c r="I45"/>
  <c r="I44" s="1"/>
  <c r="I41"/>
  <c r="I26"/>
  <c r="H46"/>
  <c r="I47"/>
  <c r="I31"/>
  <c r="I34"/>
  <c r="H10"/>
  <c r="E17"/>
  <c r="E55"/>
  <c r="E53"/>
  <c r="E51"/>
  <c r="E46"/>
  <c r="E34"/>
  <c r="E29"/>
  <c r="E25"/>
  <c r="E10"/>
  <c r="D55"/>
  <c r="D53"/>
  <c r="D51"/>
  <c r="D46"/>
  <c r="D34"/>
  <c r="D29"/>
  <c r="D25"/>
  <c r="D17"/>
  <c r="D10"/>
  <c r="D3" s="1"/>
  <c r="H55"/>
  <c r="H53"/>
  <c r="H51"/>
  <c r="H44"/>
  <c r="H34"/>
  <c r="H29"/>
  <c r="H14"/>
  <c r="H4"/>
  <c r="G55"/>
  <c r="G53"/>
  <c r="G51"/>
  <c r="G44"/>
  <c r="G34"/>
  <c r="G29"/>
  <c r="G14"/>
  <c r="G8"/>
  <c r="G4"/>
  <c r="F55"/>
  <c r="F34"/>
  <c r="C46"/>
  <c r="C29"/>
  <c r="C34"/>
  <c r="F44"/>
  <c r="I25" l="1"/>
  <c r="I17"/>
  <c r="I29"/>
  <c r="G24"/>
  <c r="G16" s="1"/>
  <c r="H3"/>
  <c r="G3"/>
  <c r="H24"/>
  <c r="H16" s="1"/>
  <c r="D24"/>
  <c r="D16" s="1"/>
  <c r="E24"/>
  <c r="C25"/>
  <c r="C55"/>
  <c r="C53"/>
  <c r="C51"/>
  <c r="E16" l="1"/>
  <c r="E23"/>
  <c r="I24"/>
  <c r="I16" s="1"/>
  <c r="C24"/>
  <c r="C16" l="1"/>
  <c r="C23"/>
  <c r="F29"/>
  <c r="F24" l="1"/>
  <c r="F8"/>
  <c r="C10"/>
  <c r="C3" l="1"/>
  <c r="E3" s="1"/>
  <c r="F4"/>
  <c r="F14"/>
  <c r="F17"/>
  <c r="F51"/>
  <c r="F53"/>
  <c r="F16" l="1"/>
  <c r="F3"/>
</calcChain>
</file>

<file path=xl/sharedStrings.xml><?xml version="1.0" encoding="utf-8"?>
<sst xmlns="http://schemas.openxmlformats.org/spreadsheetml/2006/main" count="64" uniqueCount="61">
  <si>
    <t>ODJELJAK</t>
  </si>
  <si>
    <t>NAZIV RAČUNA</t>
  </si>
  <si>
    <t>Rashodi za zaposlene</t>
  </si>
  <si>
    <t>Plaće za zaposlene</t>
  </si>
  <si>
    <t>Ostali rashodi za zaposlene</t>
  </si>
  <si>
    <t>Doprinosi za zapošljavanje</t>
  </si>
  <si>
    <t>Materijalni rashodi</t>
  </si>
  <si>
    <t>Službena putovanja</t>
  </si>
  <si>
    <t>Naknade za prijevoz na posao</t>
  </si>
  <si>
    <t>Stručno usavršavanje zaposlenika</t>
  </si>
  <si>
    <t>Uredski materijal</t>
  </si>
  <si>
    <t xml:space="preserve"> Energija</t>
  </si>
  <si>
    <t>Materijal i dijelovi za tekuće održavanje</t>
  </si>
  <si>
    <t>Sitni inventar</t>
  </si>
  <si>
    <t>Usluge telefona</t>
  </si>
  <si>
    <t>Usluge tekućeg i investicijskog održavanja</t>
  </si>
  <si>
    <t>Usluge promidžbe i informiranja</t>
  </si>
  <si>
    <t>Komunalne usluge</t>
  </si>
  <si>
    <t>Intelektualne i osobne usluge</t>
  </si>
  <si>
    <t>Ostale računalske usluge</t>
  </si>
  <si>
    <t>Ostale usluge</t>
  </si>
  <si>
    <t>Premije osiguranja imovine</t>
  </si>
  <si>
    <t>Ostali nespomenuti rashodi</t>
  </si>
  <si>
    <t>Financijski rashodi</t>
  </si>
  <si>
    <t>Bankarske usluge</t>
  </si>
  <si>
    <t>SREDSTVA MK-a ZA REDOVNU DJELATNOST</t>
  </si>
  <si>
    <t>OSTALI IZVORI</t>
  </si>
  <si>
    <t>Grad Zagreb</t>
  </si>
  <si>
    <t>Ministarstvo kulture - tekući i zdaci</t>
  </si>
  <si>
    <t>Rashodi za nabavu nefinacijske imovine</t>
  </si>
  <si>
    <t>Rashodi za nabavu proizvedene dugotrajne imovine</t>
  </si>
  <si>
    <t>Licence</t>
  </si>
  <si>
    <t>Računala i računalna oprema</t>
  </si>
  <si>
    <t>Ulaganja u računalne programe</t>
  </si>
  <si>
    <t>UKUPNO PRIHODI</t>
  </si>
  <si>
    <t>Članarine, pretplate, prodaja, zakasnine,</t>
  </si>
  <si>
    <t>Ministarstvo kulture - izdaci za zaposlene</t>
  </si>
  <si>
    <t>Ministarstvo kulture - programska djelatnost</t>
  </si>
  <si>
    <t>Članarine i norme</t>
  </si>
  <si>
    <t>Naknade troškova zaposlenima</t>
  </si>
  <si>
    <t>Rashodi za materijal i energiju</t>
  </si>
  <si>
    <t>Rashodi za usluge</t>
  </si>
  <si>
    <t>Ostali nespomenuti rashodi poslovanja</t>
  </si>
  <si>
    <t>Obvezni i preventivni zdravstveni pregledi</t>
  </si>
  <si>
    <t>Naknade troškova sl. puta (natjecanje, kviz)</t>
  </si>
  <si>
    <t>Reprezentacija</t>
  </si>
  <si>
    <t>Financijska imovina</t>
  </si>
  <si>
    <t>Ministarstvo kulture</t>
  </si>
  <si>
    <t>Doprinosi na plaću</t>
  </si>
  <si>
    <t>POVEĆENJE / SMANJENJE</t>
  </si>
  <si>
    <t>NOVI FI PLAN ZA 2017. OSTALI IZVORI</t>
  </si>
  <si>
    <t>POVEĆANJE - SMANJENJE</t>
  </si>
  <si>
    <t>NOVI FI PLAN ZA 2017. GOIDNU SREDSTVA MK ZA REDOVNU DJELATNOST</t>
  </si>
  <si>
    <t>Višak prihoda iz 2016. raspoloživ u 2017. godini</t>
  </si>
  <si>
    <t>Naknade troškova osobama izvan r.o.</t>
  </si>
  <si>
    <t>Zakupnine i najamnine</t>
  </si>
  <si>
    <t>UKUPNO NOVI FI PLAN SREDSTVA MK I OSTALI IZVORI</t>
  </si>
  <si>
    <t>5+10</t>
  </si>
  <si>
    <t>5=3+4</t>
  </si>
  <si>
    <t>10=8+9</t>
  </si>
  <si>
    <t>32+34</t>
  </si>
</sst>
</file>

<file path=xl/styles.xml><?xml version="1.0" encoding="utf-8"?>
<styleSheet xmlns="http://schemas.openxmlformats.org/spreadsheetml/2006/main">
  <numFmts count="2">
    <numFmt numFmtId="164" formatCode="#,##0.00\ _k_n"/>
    <numFmt numFmtId="165" formatCode="#,##0\ _k_n"/>
  </numFmts>
  <fonts count="8">
    <font>
      <sz val="11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b/>
      <sz val="14"/>
      <color theme="1"/>
      <name val="Arial Narrow"/>
      <family val="2"/>
      <charset val="238"/>
    </font>
    <font>
      <b/>
      <sz val="16"/>
      <color theme="1"/>
      <name val="Arial Narrow"/>
      <family val="2"/>
      <charset val="238"/>
    </font>
    <font>
      <sz val="16"/>
      <color theme="1"/>
      <name val="Arial Narrow"/>
      <family val="2"/>
      <charset val="238"/>
    </font>
    <font>
      <sz val="16"/>
      <name val="Arial Narrow"/>
      <family val="2"/>
      <charset val="238"/>
    </font>
    <font>
      <b/>
      <sz val="16"/>
      <name val="Arial Narrow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/>
    <xf numFmtId="0" fontId="1" fillId="0" borderId="0" xfId="0" applyFont="1" applyFill="1"/>
    <xf numFmtId="0" fontId="1" fillId="0" borderId="0" xfId="0" applyFont="1" applyAlignment="1">
      <alignment horizontal="left"/>
    </xf>
    <xf numFmtId="0" fontId="2" fillId="0" borderId="0" xfId="0" applyFont="1"/>
    <xf numFmtId="164" fontId="1" fillId="0" borderId="0" xfId="0" applyNumberFormat="1" applyFont="1"/>
    <xf numFmtId="164" fontId="1" fillId="0" borderId="0" xfId="0" applyNumberFormat="1" applyFont="1" applyFill="1"/>
    <xf numFmtId="164" fontId="1" fillId="4" borderId="0" xfId="0" applyNumberFormat="1" applyFont="1" applyFill="1"/>
    <xf numFmtId="0" fontId="3" fillId="3" borderId="1" xfId="0" applyFont="1" applyFill="1" applyBorder="1" applyAlignment="1">
      <alignment horizontal="center" vertical="center" wrapText="1"/>
    </xf>
    <xf numFmtId="164" fontId="3" fillId="3" borderId="1" xfId="0" applyNumberFormat="1" applyFont="1" applyFill="1" applyBorder="1" applyAlignment="1">
      <alignment horizontal="center" vertical="center" wrapText="1"/>
    </xf>
    <xf numFmtId="164" fontId="3" fillId="4" borderId="1" xfId="0" applyNumberFormat="1" applyFont="1" applyFill="1" applyBorder="1" applyAlignment="1">
      <alignment horizontal="center" vertical="center" wrapText="1"/>
    </xf>
    <xf numFmtId="165" fontId="3" fillId="3" borderId="1" xfId="0" applyNumberFormat="1" applyFont="1" applyFill="1" applyBorder="1" applyAlignment="1">
      <alignment horizontal="center" vertical="center" wrapText="1"/>
    </xf>
    <xf numFmtId="165" fontId="3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9" borderId="1" xfId="0" applyNumberFormat="1" applyFont="1" applyFill="1" applyBorder="1" applyAlignment="1">
      <alignment horizontal="right" vertical="center" wrapText="1"/>
    </xf>
    <xf numFmtId="164" fontId="4" fillId="7" borderId="1" xfId="0" applyNumberFormat="1" applyFont="1" applyFill="1" applyBorder="1" applyAlignment="1">
      <alignment horizontal="right" vertical="center" wrapText="1"/>
    </xf>
    <xf numFmtId="164" fontId="4" fillId="12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5" fillId="10" borderId="1" xfId="0" applyNumberFormat="1" applyFont="1" applyFill="1" applyBorder="1" applyAlignment="1">
      <alignment horizontal="right" vertical="center" wrapText="1"/>
    </xf>
    <xf numFmtId="164" fontId="5" fillId="8" borderId="1" xfId="0" applyNumberFormat="1" applyFont="1" applyFill="1" applyBorder="1" applyAlignment="1">
      <alignment horizontal="right" vertical="center" wrapText="1"/>
    </xf>
    <xf numFmtId="164" fontId="5" fillId="12" borderId="1" xfId="0" applyNumberFormat="1" applyFont="1" applyFill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left" vertical="center" wrapText="1"/>
    </xf>
    <xf numFmtId="164" fontId="5" fillId="9" borderId="1" xfId="0" applyNumberFormat="1" applyFont="1" applyFill="1" applyBorder="1" applyAlignment="1">
      <alignment horizontal="right" vertical="center" wrapText="1"/>
    </xf>
    <xf numFmtId="164" fontId="5" fillId="7" borderId="1" xfId="0" applyNumberFormat="1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center" vertical="center" wrapText="1"/>
    </xf>
    <xf numFmtId="164" fontId="6" fillId="8" borderId="1" xfId="0" applyNumberFormat="1" applyFont="1" applyFill="1" applyBorder="1" applyAlignment="1">
      <alignment horizontal="right" vertical="center" wrapText="1"/>
    </xf>
    <xf numFmtId="164" fontId="6" fillId="12" borderId="1" xfId="0" applyNumberFormat="1" applyFont="1" applyFill="1" applyBorder="1" applyAlignment="1">
      <alignment horizontal="right" vertical="center" wrapText="1"/>
    </xf>
    <xf numFmtId="0" fontId="5" fillId="6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center" wrapText="1"/>
    </xf>
    <xf numFmtId="164" fontId="7" fillId="11" borderId="1" xfId="0" applyNumberFormat="1" applyFont="1" applyFill="1" applyBorder="1" applyAlignment="1">
      <alignment horizontal="right" vertical="center" wrapText="1"/>
    </xf>
    <xf numFmtId="164" fontId="7" fillId="7" borderId="1" xfId="0" applyNumberFormat="1" applyFont="1" applyFill="1" applyBorder="1" applyAlignment="1">
      <alignment horizontal="right" vertical="center" wrapText="1"/>
    </xf>
    <xf numFmtId="164" fontId="7" fillId="12" borderId="1" xfId="0" applyNumberFormat="1" applyFont="1" applyFill="1" applyBorder="1" applyAlignment="1">
      <alignment horizontal="right" vertical="center" wrapText="1"/>
    </xf>
    <xf numFmtId="0" fontId="5" fillId="4" borderId="1" xfId="0" applyFont="1" applyFill="1" applyBorder="1" applyAlignment="1">
      <alignment horizontal="right" vertical="center" wrapText="1"/>
    </xf>
    <xf numFmtId="0" fontId="5" fillId="5" borderId="1" xfId="0" applyFont="1" applyFill="1" applyBorder="1" applyAlignment="1">
      <alignment horizontal="right" vertical="center" wrapText="1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/>
    <xf numFmtId="164" fontId="4" fillId="9" borderId="1" xfId="0" applyNumberFormat="1" applyFont="1" applyFill="1" applyBorder="1" applyAlignment="1">
      <alignment horizontal="right" wrapText="1"/>
    </xf>
    <xf numFmtId="0" fontId="5" fillId="0" borderId="1" xfId="0" applyFont="1" applyFill="1" applyBorder="1"/>
    <xf numFmtId="164" fontId="5" fillId="8" borderId="1" xfId="0" applyNumberFormat="1" applyFont="1" applyFill="1" applyBorder="1" applyAlignment="1">
      <alignment wrapText="1"/>
    </xf>
    <xf numFmtId="164" fontId="5" fillId="10" borderId="1" xfId="0" applyNumberFormat="1" applyFont="1" applyFill="1" applyBorder="1" applyAlignment="1">
      <alignment horizontal="right" wrapText="1"/>
    </xf>
    <xf numFmtId="0" fontId="4" fillId="5" borderId="1" xfId="0" applyFont="1" applyFill="1" applyBorder="1" applyAlignment="1">
      <alignment horizontal="left"/>
    </xf>
    <xf numFmtId="0" fontId="4" fillId="5" borderId="1" xfId="0" applyFont="1" applyFill="1" applyBorder="1"/>
    <xf numFmtId="164" fontId="6" fillId="10" borderId="1" xfId="0" applyNumberFormat="1" applyFont="1" applyFill="1" applyBorder="1" applyAlignment="1">
      <alignment horizontal="right" vertical="center" wrapText="1"/>
    </xf>
    <xf numFmtId="0" fontId="4" fillId="0" borderId="1" xfId="0" applyFont="1" applyFill="1" applyBorder="1"/>
    <xf numFmtId="164" fontId="4" fillId="8" borderId="1" xfId="0" applyNumberFormat="1" applyFont="1" applyFill="1" applyBorder="1" applyAlignment="1">
      <alignment horizontal="right" vertical="center" wrapText="1"/>
    </xf>
    <xf numFmtId="164" fontId="4" fillId="8" borderId="1" xfId="0" applyNumberFormat="1" applyFont="1" applyFill="1" applyBorder="1" applyAlignment="1">
      <alignment wrapText="1"/>
    </xf>
  </cellXfs>
  <cellStyles count="1">
    <cellStyle name="Obično" xfId="0" builtinId="0"/>
  </cellStyles>
  <dxfs count="0"/>
  <tableStyles count="0" defaultTableStyle="TableStyleMedium2" defaultPivotStyle="PivotStyleLight16"/>
  <colors>
    <mruColors>
      <color rgb="FFFFFFCC"/>
      <color rgb="FFFFFF99"/>
      <color rgb="FFFFFFFF"/>
      <color rgb="FFCCECFF"/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57"/>
  <sheetViews>
    <sheetView tabSelected="1" zoomScale="70" zoomScaleNormal="70" workbookViewId="0">
      <selection activeCell="A58" sqref="A1:I58"/>
    </sheetView>
  </sheetViews>
  <sheetFormatPr defaultColWidth="9.140625" defaultRowHeight="15.75"/>
  <cols>
    <col min="1" max="1" width="6.85546875" style="2" customWidth="1"/>
    <col min="2" max="2" width="51.28515625" style="2" customWidth="1"/>
    <col min="3" max="3" width="18.7109375" style="6" customWidth="1"/>
    <col min="4" max="4" width="15.85546875" style="6" customWidth="1"/>
    <col min="5" max="5" width="18.7109375" style="6" customWidth="1"/>
    <col min="6" max="6" width="18.7109375" style="5" customWidth="1"/>
    <col min="7" max="7" width="16.85546875" style="5" customWidth="1"/>
    <col min="8" max="8" width="18.7109375" style="5" customWidth="1"/>
    <col min="9" max="9" width="19.140625" style="7" customWidth="1"/>
    <col min="10" max="16384" width="9.140625" style="1"/>
  </cols>
  <sheetData>
    <row r="1" spans="1:9" ht="108">
      <c r="A1" s="8" t="s">
        <v>0</v>
      </c>
      <c r="B1" s="8" t="s">
        <v>1</v>
      </c>
      <c r="C1" s="9" t="s">
        <v>25</v>
      </c>
      <c r="D1" s="9" t="s">
        <v>51</v>
      </c>
      <c r="E1" s="9" t="s">
        <v>52</v>
      </c>
      <c r="F1" s="9" t="s">
        <v>26</v>
      </c>
      <c r="G1" s="9" t="s">
        <v>49</v>
      </c>
      <c r="H1" s="9" t="s">
        <v>50</v>
      </c>
      <c r="I1" s="10" t="s">
        <v>56</v>
      </c>
    </row>
    <row r="2" spans="1:9" ht="18">
      <c r="A2" s="8">
        <v>1</v>
      </c>
      <c r="B2" s="8">
        <v>2</v>
      </c>
      <c r="C2" s="11">
        <v>3</v>
      </c>
      <c r="D2" s="11">
        <v>4</v>
      </c>
      <c r="E2" s="11" t="s">
        <v>58</v>
      </c>
      <c r="F2" s="11">
        <v>8</v>
      </c>
      <c r="G2" s="11">
        <v>9</v>
      </c>
      <c r="H2" s="11" t="s">
        <v>59</v>
      </c>
      <c r="I2" s="12" t="s">
        <v>57</v>
      </c>
    </row>
    <row r="3" spans="1:9" ht="18" customHeight="1">
      <c r="A3" s="13"/>
      <c r="B3" s="14" t="s">
        <v>34</v>
      </c>
      <c r="C3" s="15">
        <f>C8+C10+C14</f>
        <v>2681604</v>
      </c>
      <c r="D3" s="15">
        <f>D8+D10+D14</f>
        <v>0</v>
      </c>
      <c r="E3" s="15">
        <f>C3+D3</f>
        <v>2681604</v>
      </c>
      <c r="F3" s="16">
        <f>F4+F8+F14</f>
        <v>375000</v>
      </c>
      <c r="G3" s="16">
        <f>G4+G8+G14</f>
        <v>71227</v>
      </c>
      <c r="H3" s="16">
        <f>H4+H6+H8+H10+H14</f>
        <v>446311.52</v>
      </c>
      <c r="I3" s="17">
        <f>I4+I6+I8+I10+I14</f>
        <v>3127915.52</v>
      </c>
    </row>
    <row r="4" spans="1:9" s="3" customFormat="1" ht="18" customHeight="1">
      <c r="A4" s="14">
        <v>63</v>
      </c>
      <c r="B4" s="14" t="s">
        <v>27</v>
      </c>
      <c r="C4" s="15">
        <v>0</v>
      </c>
      <c r="D4" s="15">
        <v>0</v>
      </c>
      <c r="E4" s="15">
        <v>0</v>
      </c>
      <c r="F4" s="16">
        <f>F5</f>
        <v>0</v>
      </c>
      <c r="G4" s="16">
        <f>G5</f>
        <v>40000</v>
      </c>
      <c r="H4" s="16">
        <f>H5</f>
        <v>40000</v>
      </c>
      <c r="I4" s="17">
        <f>I5</f>
        <v>40000</v>
      </c>
    </row>
    <row r="5" spans="1:9" s="3" customFormat="1" ht="18" customHeight="1">
      <c r="A5" s="18">
        <v>6361</v>
      </c>
      <c r="B5" s="19" t="s">
        <v>27</v>
      </c>
      <c r="C5" s="20">
        <v>0</v>
      </c>
      <c r="D5" s="20">
        <v>0</v>
      </c>
      <c r="E5" s="20">
        <v>0</v>
      </c>
      <c r="F5" s="21">
        <v>0</v>
      </c>
      <c r="G5" s="21">
        <v>40000</v>
      </c>
      <c r="H5" s="21">
        <f>F5+G5</f>
        <v>40000</v>
      </c>
      <c r="I5" s="22">
        <f>E5+H5</f>
        <v>40000</v>
      </c>
    </row>
    <row r="6" spans="1:9" s="3" customFormat="1" ht="18" customHeight="1">
      <c r="A6" s="23">
        <v>64</v>
      </c>
      <c r="B6" s="24" t="s">
        <v>46</v>
      </c>
      <c r="C6" s="25">
        <v>0</v>
      </c>
      <c r="D6" s="25">
        <v>0</v>
      </c>
      <c r="E6" s="25">
        <v>0</v>
      </c>
      <c r="F6" s="26">
        <v>0</v>
      </c>
      <c r="G6" s="16">
        <f>G7</f>
        <v>84.52</v>
      </c>
      <c r="H6" s="16">
        <f>H7</f>
        <v>84.52</v>
      </c>
      <c r="I6" s="17">
        <f>I7</f>
        <v>84.52</v>
      </c>
    </row>
    <row r="7" spans="1:9" s="3" customFormat="1" ht="18" customHeight="1">
      <c r="A7" s="18"/>
      <c r="B7" s="19" t="s">
        <v>46</v>
      </c>
      <c r="C7" s="20">
        <v>0</v>
      </c>
      <c r="D7" s="20">
        <v>0</v>
      </c>
      <c r="E7" s="20">
        <v>0</v>
      </c>
      <c r="F7" s="21">
        <v>0</v>
      </c>
      <c r="G7" s="21">
        <v>84.52</v>
      </c>
      <c r="H7" s="21">
        <f>F7+G7</f>
        <v>84.52</v>
      </c>
      <c r="I7" s="22">
        <f>E7+H7</f>
        <v>84.52</v>
      </c>
    </row>
    <row r="8" spans="1:9" ht="18" customHeight="1">
      <c r="A8" s="14">
        <v>66</v>
      </c>
      <c r="B8" s="27"/>
      <c r="C8" s="15">
        <v>0</v>
      </c>
      <c r="D8" s="15">
        <v>0</v>
      </c>
      <c r="E8" s="15">
        <v>0</v>
      </c>
      <c r="F8" s="16">
        <f>F9</f>
        <v>375000</v>
      </c>
      <c r="G8" s="16">
        <f>G9</f>
        <v>0</v>
      </c>
      <c r="H8" s="16">
        <f>H9</f>
        <v>375000</v>
      </c>
      <c r="I8" s="17">
        <f>I9</f>
        <v>375000</v>
      </c>
    </row>
    <row r="9" spans="1:9" ht="18" customHeight="1">
      <c r="A9" s="18">
        <v>661</v>
      </c>
      <c r="B9" s="19" t="s">
        <v>35</v>
      </c>
      <c r="C9" s="20">
        <v>0</v>
      </c>
      <c r="D9" s="20">
        <v>0</v>
      </c>
      <c r="E9" s="20">
        <v>0</v>
      </c>
      <c r="F9" s="28">
        <v>375000</v>
      </c>
      <c r="G9" s="28"/>
      <c r="H9" s="28">
        <f>F9+G9</f>
        <v>375000</v>
      </c>
      <c r="I9" s="29">
        <f>E9+H9</f>
        <v>375000</v>
      </c>
    </row>
    <row r="10" spans="1:9" ht="18" customHeight="1">
      <c r="A10" s="14">
        <v>67</v>
      </c>
      <c r="B10" s="30" t="s">
        <v>47</v>
      </c>
      <c r="C10" s="15">
        <f>C11+C12+C13</f>
        <v>2681604</v>
      </c>
      <c r="D10" s="15">
        <f>D11+D12+D13</f>
        <v>0</v>
      </c>
      <c r="E10" s="15">
        <f>E11+E12+E13</f>
        <v>2681604</v>
      </c>
      <c r="F10" s="16">
        <v>0</v>
      </c>
      <c r="G10" s="16">
        <f>G11+G12+G13</f>
        <v>0</v>
      </c>
      <c r="H10" s="16">
        <f>H11+H12+H13</f>
        <v>0</v>
      </c>
      <c r="I10" s="17">
        <f>I11+I12+I13</f>
        <v>2681604</v>
      </c>
    </row>
    <row r="11" spans="1:9" ht="18" customHeight="1">
      <c r="A11" s="18">
        <v>6711</v>
      </c>
      <c r="B11" s="19" t="s">
        <v>36</v>
      </c>
      <c r="C11" s="20">
        <v>2076104</v>
      </c>
      <c r="D11" s="20"/>
      <c r="E11" s="20">
        <f>C11+D11</f>
        <v>2076104</v>
      </c>
      <c r="F11" s="21">
        <v>0</v>
      </c>
      <c r="G11" s="21">
        <v>0</v>
      </c>
      <c r="H11" s="21">
        <f>F11+G11</f>
        <v>0</v>
      </c>
      <c r="I11" s="22">
        <f>E11+H11</f>
        <v>2076104</v>
      </c>
    </row>
    <row r="12" spans="1:9" ht="24.75" customHeight="1">
      <c r="A12" s="18">
        <v>6711</v>
      </c>
      <c r="B12" s="19" t="s">
        <v>28</v>
      </c>
      <c r="C12" s="20">
        <v>605500</v>
      </c>
      <c r="D12" s="20">
        <v>0</v>
      </c>
      <c r="E12" s="20">
        <f>C12+D12</f>
        <v>605500</v>
      </c>
      <c r="F12" s="21">
        <v>0</v>
      </c>
      <c r="G12" s="21">
        <v>0</v>
      </c>
      <c r="H12" s="21">
        <f t="shared" ref="H12:H13" si="0">F12+G12</f>
        <v>0</v>
      </c>
      <c r="I12" s="22">
        <f>E12+H12</f>
        <v>605500</v>
      </c>
    </row>
    <row r="13" spans="1:9" ht="27.75" customHeight="1">
      <c r="A13" s="18">
        <v>6711</v>
      </c>
      <c r="B13" s="19" t="s">
        <v>37</v>
      </c>
      <c r="C13" s="20">
        <v>0</v>
      </c>
      <c r="D13" s="20">
        <v>0</v>
      </c>
      <c r="E13" s="20">
        <v>0</v>
      </c>
      <c r="F13" s="21">
        <v>0</v>
      </c>
      <c r="G13" s="21">
        <v>0</v>
      </c>
      <c r="H13" s="21">
        <f t="shared" si="0"/>
        <v>0</v>
      </c>
      <c r="I13" s="22">
        <f>E13+H13</f>
        <v>0</v>
      </c>
    </row>
    <row r="14" spans="1:9" ht="18" customHeight="1">
      <c r="A14" s="31">
        <v>92</v>
      </c>
      <c r="B14" s="32"/>
      <c r="C14" s="25">
        <v>0</v>
      </c>
      <c r="D14" s="25">
        <v>0</v>
      </c>
      <c r="E14" s="25">
        <v>0</v>
      </c>
      <c r="F14" s="33">
        <f>F15</f>
        <v>0</v>
      </c>
      <c r="G14" s="34">
        <f>G15</f>
        <v>31227</v>
      </c>
      <c r="H14" s="34">
        <f>H15</f>
        <v>31227</v>
      </c>
      <c r="I14" s="35">
        <f>I15</f>
        <v>31227</v>
      </c>
    </row>
    <row r="15" spans="1:9" ht="40.5">
      <c r="A15" s="36">
        <v>9221</v>
      </c>
      <c r="B15" s="19" t="s">
        <v>53</v>
      </c>
      <c r="C15" s="20">
        <v>0</v>
      </c>
      <c r="D15" s="20">
        <v>0</v>
      </c>
      <c r="E15" s="20">
        <v>0</v>
      </c>
      <c r="F15" s="28">
        <v>0</v>
      </c>
      <c r="G15" s="28">
        <v>31227</v>
      </c>
      <c r="H15" s="28">
        <f>F15+G15</f>
        <v>31227</v>
      </c>
      <c r="I15" s="29">
        <f>E15+H15</f>
        <v>31227</v>
      </c>
    </row>
    <row r="16" spans="1:9" ht="18" customHeight="1">
      <c r="A16" s="37"/>
      <c r="B16" s="31"/>
      <c r="C16" s="16">
        <f>C17+C24+C51</f>
        <v>2776104</v>
      </c>
      <c r="D16" s="16">
        <f>D17+D24+D51+D53+D55</f>
        <v>0</v>
      </c>
      <c r="E16" s="16">
        <f>E17+E24+E51</f>
        <v>2776104</v>
      </c>
      <c r="F16" s="15">
        <f>F17+F24+F51+F53+F55</f>
        <v>375000</v>
      </c>
      <c r="G16" s="15">
        <f>G17+G24+G51+G53+G55</f>
        <v>71026.520000000019</v>
      </c>
      <c r="H16" s="15">
        <f>H17+H24+H51+H53+H55</f>
        <v>446311.52</v>
      </c>
      <c r="I16" s="17">
        <f>I17+I24+I51+I53+I55</f>
        <v>3127915.5199999996</v>
      </c>
    </row>
    <row r="17" spans="1:9" ht="18" customHeight="1">
      <c r="A17" s="38">
        <v>31</v>
      </c>
      <c r="B17" s="39" t="s">
        <v>2</v>
      </c>
      <c r="C17" s="16">
        <f>SUM(C18:C22)</f>
        <v>2076104</v>
      </c>
      <c r="D17" s="16">
        <f>SUM(D18:D21)</f>
        <v>0</v>
      </c>
      <c r="E17" s="16">
        <f>SUM(E18:E22)</f>
        <v>2076104</v>
      </c>
      <c r="F17" s="15">
        <f t="shared" ref="F17" si="1">SUM(F18:F21)</f>
        <v>0</v>
      </c>
      <c r="G17" s="40">
        <f>G18+G19+G20+G21+G22</f>
        <v>10887.5</v>
      </c>
      <c r="H17" s="15">
        <f>H18+H19+H20+H21+H22</f>
        <v>10887.5</v>
      </c>
      <c r="I17" s="17">
        <f>I18+I19+I20+I21+I22</f>
        <v>2086991.5</v>
      </c>
    </row>
    <row r="18" spans="1:9" ht="20.25">
      <c r="A18" s="41">
        <v>3111</v>
      </c>
      <c r="B18" s="41" t="s">
        <v>3</v>
      </c>
      <c r="C18" s="42">
        <v>1690639</v>
      </c>
      <c r="D18" s="42">
        <v>0</v>
      </c>
      <c r="E18" s="42">
        <f>C18+D18</f>
        <v>1690639</v>
      </c>
      <c r="F18" s="20">
        <v>0</v>
      </c>
      <c r="G18" s="43">
        <v>0</v>
      </c>
      <c r="H18" s="20">
        <f>F18+G18</f>
        <v>0</v>
      </c>
      <c r="I18" s="22">
        <f>E18+H18</f>
        <v>1690639</v>
      </c>
    </row>
    <row r="19" spans="1:9" ht="20.25">
      <c r="A19" s="41">
        <v>3121</v>
      </c>
      <c r="B19" s="41" t="s">
        <v>4</v>
      </c>
      <c r="C19" s="21">
        <v>5000</v>
      </c>
      <c r="D19" s="21">
        <v>0</v>
      </c>
      <c r="E19" s="42">
        <f t="shared" ref="E19:E22" si="2">C19+D19</f>
        <v>5000</v>
      </c>
      <c r="F19" s="20">
        <v>0</v>
      </c>
      <c r="G19" s="43">
        <v>7200</v>
      </c>
      <c r="H19" s="20">
        <f t="shared" ref="H19:H22" si="3">F19+G19</f>
        <v>7200</v>
      </c>
      <c r="I19" s="22">
        <f>E19+H19</f>
        <v>12200</v>
      </c>
    </row>
    <row r="20" spans="1:9" ht="20.25">
      <c r="A20" s="41">
        <v>313</v>
      </c>
      <c r="B20" s="41" t="s">
        <v>48</v>
      </c>
      <c r="C20" s="21">
        <v>285965</v>
      </c>
      <c r="D20" s="21">
        <v>0</v>
      </c>
      <c r="E20" s="42">
        <f t="shared" si="2"/>
        <v>285965</v>
      </c>
      <c r="F20" s="20">
        <v>0</v>
      </c>
      <c r="G20" s="43">
        <v>0</v>
      </c>
      <c r="H20" s="20">
        <f t="shared" si="3"/>
        <v>0</v>
      </c>
      <c r="I20" s="22">
        <f>E20+H20</f>
        <v>285965</v>
      </c>
    </row>
    <row r="21" spans="1:9" ht="20.25">
      <c r="A21" s="41">
        <v>313</v>
      </c>
      <c r="B21" s="41" t="s">
        <v>5</v>
      </c>
      <c r="C21" s="21">
        <v>0</v>
      </c>
      <c r="D21" s="21">
        <v>0</v>
      </c>
      <c r="E21" s="42">
        <f t="shared" si="2"/>
        <v>0</v>
      </c>
      <c r="F21" s="20">
        <v>0</v>
      </c>
      <c r="G21" s="43">
        <v>0</v>
      </c>
      <c r="H21" s="20">
        <f t="shared" si="3"/>
        <v>0</v>
      </c>
      <c r="I21" s="22">
        <f>E21+H21</f>
        <v>0</v>
      </c>
    </row>
    <row r="22" spans="1:9" ht="20.25">
      <c r="A22" s="41">
        <v>3212</v>
      </c>
      <c r="B22" s="41" t="s">
        <v>8</v>
      </c>
      <c r="C22" s="21">
        <v>94500</v>
      </c>
      <c r="D22" s="21">
        <v>0</v>
      </c>
      <c r="E22" s="42">
        <f t="shared" si="2"/>
        <v>94500</v>
      </c>
      <c r="F22" s="20">
        <v>0</v>
      </c>
      <c r="G22" s="43">
        <v>3687.5</v>
      </c>
      <c r="H22" s="20">
        <f t="shared" si="3"/>
        <v>3687.5</v>
      </c>
      <c r="I22" s="22">
        <f>E22+H22</f>
        <v>98187.5</v>
      </c>
    </row>
    <row r="23" spans="1:9" ht="20.25">
      <c r="A23" s="41"/>
      <c r="B23" s="47" t="s">
        <v>60</v>
      </c>
      <c r="C23" s="48">
        <f>C24+C51</f>
        <v>700000</v>
      </c>
      <c r="D23" s="48">
        <v>0</v>
      </c>
      <c r="E23" s="49">
        <f>E24+E51</f>
        <v>700000</v>
      </c>
      <c r="F23" s="20"/>
      <c r="G23" s="43"/>
      <c r="H23" s="20"/>
      <c r="I23" s="22"/>
    </row>
    <row r="24" spans="1:9" ht="20.25">
      <c r="A24" s="38">
        <v>32</v>
      </c>
      <c r="B24" s="39" t="s">
        <v>6</v>
      </c>
      <c r="C24" s="16">
        <f>SUM(C25+C29+C34+C46)</f>
        <v>693000</v>
      </c>
      <c r="D24" s="16">
        <f>SUM(D25+D29+D34+D46)</f>
        <v>2922</v>
      </c>
      <c r="E24" s="16">
        <f>SUM(E25+E29+E34+E46)</f>
        <v>695922</v>
      </c>
      <c r="F24" s="15">
        <f>SUM(F25+F29+F34+F44+F46)</f>
        <v>320000</v>
      </c>
      <c r="G24" s="15">
        <f>SUM(G25+G29+G34+G44+G46)</f>
        <v>39610.76</v>
      </c>
      <c r="H24" s="15">
        <f>SUM(H25+H29+H34+H44+H46)</f>
        <v>359895.76</v>
      </c>
      <c r="I24" s="17">
        <f>I25+I29+I34+I44+I46</f>
        <v>961317.75999999989</v>
      </c>
    </row>
    <row r="25" spans="1:9" ht="20.25">
      <c r="A25" s="38">
        <v>321</v>
      </c>
      <c r="B25" s="39" t="s">
        <v>39</v>
      </c>
      <c r="C25" s="16">
        <f>SUM(C26:C28)</f>
        <v>94500</v>
      </c>
      <c r="D25" s="16">
        <f>SUM(D26:D28)</f>
        <v>5525</v>
      </c>
      <c r="E25" s="16">
        <f>SUM(E26:E28)</f>
        <v>100025</v>
      </c>
      <c r="F25" s="15">
        <v>0</v>
      </c>
      <c r="G25" s="15">
        <f>G26+G28</f>
        <v>6633.7</v>
      </c>
      <c r="H25" s="15">
        <f>H26+H28</f>
        <v>6633.7</v>
      </c>
      <c r="I25" s="17">
        <f>I26+I28</f>
        <v>12158.7</v>
      </c>
    </row>
    <row r="26" spans="1:9" ht="20.25">
      <c r="A26" s="41">
        <v>3211</v>
      </c>
      <c r="B26" s="41" t="s">
        <v>7</v>
      </c>
      <c r="C26" s="21">
        <v>0</v>
      </c>
      <c r="D26" s="21">
        <v>4800</v>
      </c>
      <c r="E26" s="21">
        <f>C26+D26</f>
        <v>4800</v>
      </c>
      <c r="F26" s="20">
        <v>0</v>
      </c>
      <c r="G26" s="20">
        <v>3000</v>
      </c>
      <c r="H26" s="20">
        <f>F26+G26</f>
        <v>3000</v>
      </c>
      <c r="I26" s="22">
        <f>E26+H26</f>
        <v>7800</v>
      </c>
    </row>
    <row r="27" spans="1:9" ht="20.25">
      <c r="A27" s="41">
        <v>3212</v>
      </c>
      <c r="B27" s="41" t="s">
        <v>8</v>
      </c>
      <c r="C27" s="21">
        <v>94500</v>
      </c>
      <c r="D27" s="21">
        <v>0</v>
      </c>
      <c r="E27" s="21">
        <v>94500</v>
      </c>
      <c r="F27" s="20"/>
      <c r="G27" s="20"/>
      <c r="H27" s="20"/>
      <c r="I27" s="22"/>
    </row>
    <row r="28" spans="1:9" ht="20.25">
      <c r="A28" s="41">
        <v>3213</v>
      </c>
      <c r="B28" s="41" t="s">
        <v>9</v>
      </c>
      <c r="C28" s="21">
        <v>0</v>
      </c>
      <c r="D28" s="21">
        <v>725</v>
      </c>
      <c r="E28" s="21">
        <f>C28+D28</f>
        <v>725</v>
      </c>
      <c r="F28" s="20">
        <v>0</v>
      </c>
      <c r="G28" s="20">
        <v>3633.7</v>
      </c>
      <c r="H28" s="20">
        <f>F28+G28</f>
        <v>3633.7</v>
      </c>
      <c r="I28" s="22">
        <f>E28+H28</f>
        <v>4358.7</v>
      </c>
    </row>
    <row r="29" spans="1:9" ht="20.25">
      <c r="A29" s="38">
        <v>322</v>
      </c>
      <c r="B29" s="39" t="s">
        <v>40</v>
      </c>
      <c r="C29" s="16">
        <f>SUM(C30:C33)</f>
        <v>168000</v>
      </c>
      <c r="D29" s="16">
        <f>SUM(D30:D33)</f>
        <v>-97758</v>
      </c>
      <c r="E29" s="16">
        <f>SUM(E30:E33)</f>
        <v>70242</v>
      </c>
      <c r="F29" s="15">
        <f t="shared" ref="F29" si="4">SUM(F30:F33)</f>
        <v>0</v>
      </c>
      <c r="G29" s="15">
        <f t="shared" ref="G29:H29" si="5">SUM(G30:G33)</f>
        <v>19071.400000000001</v>
      </c>
      <c r="H29" s="15">
        <f t="shared" si="5"/>
        <v>19071.400000000001</v>
      </c>
      <c r="I29" s="17">
        <f>I30+I31+I32+I33</f>
        <v>89313.4</v>
      </c>
    </row>
    <row r="30" spans="1:9" ht="20.25">
      <c r="A30" s="41">
        <v>3221</v>
      </c>
      <c r="B30" s="41" t="s">
        <v>10</v>
      </c>
      <c r="C30" s="21">
        <v>110000</v>
      </c>
      <c r="D30" s="21">
        <v>-64506</v>
      </c>
      <c r="E30" s="21">
        <f>C30+D30</f>
        <v>45494</v>
      </c>
      <c r="F30" s="20">
        <v>0</v>
      </c>
      <c r="G30" s="20">
        <v>16916.39</v>
      </c>
      <c r="H30" s="20">
        <f>F30+G30</f>
        <v>16916.39</v>
      </c>
      <c r="I30" s="22">
        <f>E30+H30</f>
        <v>62410.39</v>
      </c>
    </row>
    <row r="31" spans="1:9" ht="20.25">
      <c r="A31" s="41">
        <v>3223</v>
      </c>
      <c r="B31" s="41" t="s">
        <v>11</v>
      </c>
      <c r="C31" s="21">
        <v>50000</v>
      </c>
      <c r="D31" s="21">
        <v>-25252</v>
      </c>
      <c r="E31" s="21">
        <f t="shared" ref="E31:E33" si="6">C31+D31</f>
        <v>24748</v>
      </c>
      <c r="F31" s="20">
        <v>0</v>
      </c>
      <c r="G31" s="20">
        <v>2155.0100000000002</v>
      </c>
      <c r="H31" s="20">
        <f t="shared" ref="H31:H33" si="7">F31+G31</f>
        <v>2155.0100000000002</v>
      </c>
      <c r="I31" s="22">
        <f>E31+H31</f>
        <v>26903.010000000002</v>
      </c>
    </row>
    <row r="32" spans="1:9" ht="20.25">
      <c r="A32" s="41">
        <v>3224</v>
      </c>
      <c r="B32" s="41" t="s">
        <v>12</v>
      </c>
      <c r="C32" s="21">
        <v>4000</v>
      </c>
      <c r="D32" s="21">
        <v>-4000</v>
      </c>
      <c r="E32" s="21">
        <f t="shared" si="6"/>
        <v>0</v>
      </c>
      <c r="F32" s="20">
        <v>0</v>
      </c>
      <c r="G32" s="20">
        <v>0</v>
      </c>
      <c r="H32" s="20">
        <f t="shared" si="7"/>
        <v>0</v>
      </c>
      <c r="I32" s="22">
        <f>E32+H32</f>
        <v>0</v>
      </c>
    </row>
    <row r="33" spans="1:9" ht="20.25">
      <c r="A33" s="41">
        <v>3225</v>
      </c>
      <c r="B33" s="41" t="s">
        <v>13</v>
      </c>
      <c r="C33" s="21">
        <v>4000</v>
      </c>
      <c r="D33" s="21">
        <v>-4000</v>
      </c>
      <c r="E33" s="21">
        <f t="shared" si="6"/>
        <v>0</v>
      </c>
      <c r="F33" s="20">
        <v>0</v>
      </c>
      <c r="G33" s="20">
        <v>0</v>
      </c>
      <c r="H33" s="20">
        <f t="shared" si="7"/>
        <v>0</v>
      </c>
      <c r="I33" s="22">
        <f>E33+H33</f>
        <v>0</v>
      </c>
    </row>
    <row r="34" spans="1:9" ht="20.25">
      <c r="A34" s="38">
        <v>323</v>
      </c>
      <c r="B34" s="39" t="s">
        <v>41</v>
      </c>
      <c r="C34" s="16">
        <f t="shared" ref="C34:H34" si="8">SUM(C35:C43)</f>
        <v>392500</v>
      </c>
      <c r="D34" s="16">
        <f t="shared" si="8"/>
        <v>107377</v>
      </c>
      <c r="E34" s="16">
        <f t="shared" si="8"/>
        <v>499877</v>
      </c>
      <c r="F34" s="15">
        <f t="shared" si="8"/>
        <v>320000</v>
      </c>
      <c r="G34" s="15">
        <f t="shared" si="8"/>
        <v>-4957.18</v>
      </c>
      <c r="H34" s="15">
        <f t="shared" si="8"/>
        <v>315042.82</v>
      </c>
      <c r="I34" s="17">
        <f>I35+I36+I37+I38+I39+I40+I41+I42+I43</f>
        <v>814919.82</v>
      </c>
    </row>
    <row r="35" spans="1:9" ht="20.25">
      <c r="A35" s="41">
        <v>3231</v>
      </c>
      <c r="B35" s="41" t="s">
        <v>14</v>
      </c>
      <c r="C35" s="21">
        <v>32000</v>
      </c>
      <c r="D35" s="21">
        <v>-8606</v>
      </c>
      <c r="E35" s="21">
        <f>C35+D35</f>
        <v>23394</v>
      </c>
      <c r="F35" s="20">
        <v>4600</v>
      </c>
      <c r="G35" s="20">
        <v>0</v>
      </c>
      <c r="H35" s="20">
        <f>F35+G35</f>
        <v>4600</v>
      </c>
      <c r="I35" s="22">
        <f t="shared" ref="I35:I43" si="9">E35+H35</f>
        <v>27994</v>
      </c>
    </row>
    <row r="36" spans="1:9" ht="20.25">
      <c r="A36" s="41">
        <v>3232</v>
      </c>
      <c r="B36" s="41" t="s">
        <v>15</v>
      </c>
      <c r="C36" s="21">
        <v>15500</v>
      </c>
      <c r="D36" s="21">
        <v>-9898</v>
      </c>
      <c r="E36" s="21">
        <f t="shared" ref="E36:E43" si="10">C36+D36</f>
        <v>5602</v>
      </c>
      <c r="F36" s="20">
        <v>28938</v>
      </c>
      <c r="G36" s="20">
        <v>0</v>
      </c>
      <c r="H36" s="20">
        <f t="shared" ref="H36:H43" si="11">F36+G36</f>
        <v>28938</v>
      </c>
      <c r="I36" s="22">
        <f t="shared" si="9"/>
        <v>34540</v>
      </c>
    </row>
    <row r="37" spans="1:9" ht="20.25">
      <c r="A37" s="41">
        <v>3233</v>
      </c>
      <c r="B37" s="41" t="s">
        <v>16</v>
      </c>
      <c r="C37" s="21">
        <v>5000</v>
      </c>
      <c r="D37" s="21">
        <v>1931</v>
      </c>
      <c r="E37" s="21">
        <f t="shared" si="10"/>
        <v>6931</v>
      </c>
      <c r="F37" s="20">
        <v>6100</v>
      </c>
      <c r="G37" s="20">
        <v>0</v>
      </c>
      <c r="H37" s="20">
        <f t="shared" si="11"/>
        <v>6100</v>
      </c>
      <c r="I37" s="22">
        <f t="shared" si="9"/>
        <v>13031</v>
      </c>
    </row>
    <row r="38" spans="1:9" ht="20.25">
      <c r="A38" s="41">
        <v>3234</v>
      </c>
      <c r="B38" s="41" t="s">
        <v>17</v>
      </c>
      <c r="C38" s="21">
        <v>35000</v>
      </c>
      <c r="D38" s="21">
        <v>-7027</v>
      </c>
      <c r="E38" s="21">
        <f t="shared" si="10"/>
        <v>27973</v>
      </c>
      <c r="F38" s="20">
        <v>4000</v>
      </c>
      <c r="G38" s="20">
        <v>0</v>
      </c>
      <c r="H38" s="20">
        <f t="shared" si="11"/>
        <v>4000</v>
      </c>
      <c r="I38" s="22">
        <f t="shared" si="9"/>
        <v>31973</v>
      </c>
    </row>
    <row r="39" spans="1:9" ht="20.25">
      <c r="A39" s="41">
        <v>3235</v>
      </c>
      <c r="B39" s="41" t="s">
        <v>55</v>
      </c>
      <c r="C39" s="21">
        <v>0</v>
      </c>
      <c r="D39" s="21">
        <v>0</v>
      </c>
      <c r="E39" s="21">
        <f t="shared" si="10"/>
        <v>0</v>
      </c>
      <c r="F39" s="20">
        <v>0</v>
      </c>
      <c r="G39" s="20">
        <v>1977.08</v>
      </c>
      <c r="H39" s="20">
        <f t="shared" si="11"/>
        <v>1977.08</v>
      </c>
      <c r="I39" s="22">
        <f t="shared" si="9"/>
        <v>1977.08</v>
      </c>
    </row>
    <row r="40" spans="1:9" ht="20.25">
      <c r="A40" s="41">
        <v>3236</v>
      </c>
      <c r="B40" s="41" t="s">
        <v>43</v>
      </c>
      <c r="C40" s="21">
        <v>0</v>
      </c>
      <c r="D40" s="21">
        <v>0</v>
      </c>
      <c r="E40" s="21">
        <f t="shared" si="10"/>
        <v>0</v>
      </c>
      <c r="F40" s="20">
        <v>9000</v>
      </c>
      <c r="G40" s="20">
        <v>-1000</v>
      </c>
      <c r="H40" s="20">
        <f t="shared" si="11"/>
        <v>8000</v>
      </c>
      <c r="I40" s="22">
        <f t="shared" si="9"/>
        <v>8000</v>
      </c>
    </row>
    <row r="41" spans="1:9" ht="20.25">
      <c r="A41" s="41">
        <v>3237</v>
      </c>
      <c r="B41" s="41" t="s">
        <v>18</v>
      </c>
      <c r="C41" s="21">
        <v>284000</v>
      </c>
      <c r="D41" s="21">
        <v>131048</v>
      </c>
      <c r="E41" s="21">
        <f t="shared" si="10"/>
        <v>415048</v>
      </c>
      <c r="F41" s="20">
        <v>257000</v>
      </c>
      <c r="G41" s="20">
        <v>-9527.26</v>
      </c>
      <c r="H41" s="20">
        <f t="shared" si="11"/>
        <v>247472.74</v>
      </c>
      <c r="I41" s="22">
        <f t="shared" si="9"/>
        <v>662520.74</v>
      </c>
    </row>
    <row r="42" spans="1:9" ht="20.25">
      <c r="A42" s="41">
        <v>3238</v>
      </c>
      <c r="B42" s="41" t="s">
        <v>19</v>
      </c>
      <c r="C42" s="21">
        <v>1000</v>
      </c>
      <c r="D42" s="21">
        <v>-500</v>
      </c>
      <c r="E42" s="21">
        <f t="shared" si="10"/>
        <v>500</v>
      </c>
      <c r="F42" s="20">
        <v>0</v>
      </c>
      <c r="G42" s="20">
        <v>3593</v>
      </c>
      <c r="H42" s="20">
        <f t="shared" si="11"/>
        <v>3593</v>
      </c>
      <c r="I42" s="22">
        <f t="shared" si="9"/>
        <v>4093</v>
      </c>
    </row>
    <row r="43" spans="1:9" ht="20.25">
      <c r="A43" s="41">
        <v>3239</v>
      </c>
      <c r="B43" s="41" t="s">
        <v>20</v>
      </c>
      <c r="C43" s="21">
        <v>20000</v>
      </c>
      <c r="D43" s="21">
        <v>429</v>
      </c>
      <c r="E43" s="21">
        <f t="shared" si="10"/>
        <v>20429</v>
      </c>
      <c r="F43" s="20">
        <v>10362</v>
      </c>
      <c r="G43" s="20">
        <v>0</v>
      </c>
      <c r="H43" s="20">
        <f t="shared" si="11"/>
        <v>10362</v>
      </c>
      <c r="I43" s="22">
        <f t="shared" si="9"/>
        <v>30791</v>
      </c>
    </row>
    <row r="44" spans="1:9" ht="20.25">
      <c r="A44" s="44">
        <v>324</v>
      </c>
      <c r="B44" s="45" t="s">
        <v>54</v>
      </c>
      <c r="C44" s="26">
        <f t="shared" ref="C44:H44" si="12">C45</f>
        <v>0</v>
      </c>
      <c r="D44" s="26">
        <f t="shared" si="12"/>
        <v>0</v>
      </c>
      <c r="E44" s="26">
        <f t="shared" si="12"/>
        <v>0</v>
      </c>
      <c r="F44" s="15">
        <f t="shared" si="12"/>
        <v>0</v>
      </c>
      <c r="G44" s="15">
        <f t="shared" si="12"/>
        <v>6128.46</v>
      </c>
      <c r="H44" s="15">
        <f t="shared" si="12"/>
        <v>6128.46</v>
      </c>
      <c r="I44" s="17">
        <f>I45</f>
        <v>6128.46</v>
      </c>
    </row>
    <row r="45" spans="1:9" ht="20.25">
      <c r="A45" s="41">
        <v>3241</v>
      </c>
      <c r="B45" s="41" t="s">
        <v>44</v>
      </c>
      <c r="C45" s="21">
        <v>0</v>
      </c>
      <c r="D45" s="21">
        <v>0</v>
      </c>
      <c r="E45" s="21">
        <f>C45+D45</f>
        <v>0</v>
      </c>
      <c r="F45" s="20">
        <v>0</v>
      </c>
      <c r="G45" s="20">
        <v>6128.46</v>
      </c>
      <c r="H45" s="20">
        <f>F45+G45</f>
        <v>6128.46</v>
      </c>
      <c r="I45" s="22">
        <f>E45+H45</f>
        <v>6128.46</v>
      </c>
    </row>
    <row r="46" spans="1:9" ht="20.25">
      <c r="A46" s="38">
        <v>329</v>
      </c>
      <c r="B46" s="39" t="s">
        <v>42</v>
      </c>
      <c r="C46" s="16">
        <f>SUM(C47:C50)</f>
        <v>38000</v>
      </c>
      <c r="D46" s="16">
        <f>SUM(D47:D50)</f>
        <v>-12222</v>
      </c>
      <c r="E46" s="16">
        <f>SUM(E47:E50)</f>
        <v>25778</v>
      </c>
      <c r="F46" s="15">
        <v>0</v>
      </c>
      <c r="G46" s="15">
        <f>G47+G48</f>
        <v>12734.38</v>
      </c>
      <c r="H46" s="15">
        <f>H47+H48+H49+H50</f>
        <v>13019.38</v>
      </c>
      <c r="I46" s="17">
        <f>I47+I48+I49+I50</f>
        <v>38797.379999999997</v>
      </c>
    </row>
    <row r="47" spans="1:9" ht="20.25">
      <c r="A47" s="41">
        <v>3292</v>
      </c>
      <c r="B47" s="41" t="s">
        <v>21</v>
      </c>
      <c r="C47" s="21">
        <v>15000</v>
      </c>
      <c r="D47" s="21">
        <v>-15000</v>
      </c>
      <c r="E47" s="21">
        <f>C47+D47</f>
        <v>0</v>
      </c>
      <c r="F47" s="20">
        <v>0</v>
      </c>
      <c r="G47" s="20">
        <v>11734.38</v>
      </c>
      <c r="H47" s="20">
        <f>F47+G47</f>
        <v>11734.38</v>
      </c>
      <c r="I47" s="22">
        <f>E47+H47</f>
        <v>11734.38</v>
      </c>
    </row>
    <row r="48" spans="1:9" ht="20.25">
      <c r="A48" s="41">
        <v>3293</v>
      </c>
      <c r="B48" s="41" t="s">
        <v>45</v>
      </c>
      <c r="C48" s="21">
        <v>0</v>
      </c>
      <c r="D48" s="21">
        <v>0</v>
      </c>
      <c r="E48" s="21">
        <f t="shared" ref="E48:E50" si="13">C48+D48</f>
        <v>0</v>
      </c>
      <c r="F48" s="20">
        <v>0</v>
      </c>
      <c r="G48" s="20">
        <v>1000</v>
      </c>
      <c r="H48" s="20">
        <f t="shared" ref="H48:H50" si="14">F48+G48</f>
        <v>1000</v>
      </c>
      <c r="I48" s="22">
        <f t="shared" ref="I48:I50" si="15">E48+H48</f>
        <v>1000</v>
      </c>
    </row>
    <row r="49" spans="1:9" ht="20.25">
      <c r="A49" s="41">
        <v>3294</v>
      </c>
      <c r="B49" s="41" t="s">
        <v>38</v>
      </c>
      <c r="C49" s="21">
        <v>22000</v>
      </c>
      <c r="D49" s="21">
        <v>3778</v>
      </c>
      <c r="E49" s="21">
        <f t="shared" si="13"/>
        <v>25778</v>
      </c>
      <c r="F49" s="20">
        <v>0</v>
      </c>
      <c r="G49" s="20">
        <v>0</v>
      </c>
      <c r="H49" s="20">
        <f t="shared" si="14"/>
        <v>0</v>
      </c>
      <c r="I49" s="22">
        <f t="shared" si="15"/>
        <v>25778</v>
      </c>
    </row>
    <row r="50" spans="1:9" ht="20.25">
      <c r="A50" s="41">
        <v>3299</v>
      </c>
      <c r="B50" s="41" t="s">
        <v>22</v>
      </c>
      <c r="C50" s="21">
        <v>1000</v>
      </c>
      <c r="D50" s="21">
        <v>-1000</v>
      </c>
      <c r="E50" s="21">
        <f t="shared" si="13"/>
        <v>0</v>
      </c>
      <c r="F50" s="46">
        <v>0</v>
      </c>
      <c r="G50" s="46">
        <v>285</v>
      </c>
      <c r="H50" s="20">
        <f t="shared" si="14"/>
        <v>285</v>
      </c>
      <c r="I50" s="22">
        <f t="shared" si="15"/>
        <v>285</v>
      </c>
    </row>
    <row r="51" spans="1:9" ht="20.25">
      <c r="A51" s="38">
        <v>34</v>
      </c>
      <c r="B51" s="39" t="s">
        <v>23</v>
      </c>
      <c r="C51" s="16">
        <f>C52</f>
        <v>7000</v>
      </c>
      <c r="D51" s="16">
        <f>D52</f>
        <v>-2922</v>
      </c>
      <c r="E51" s="16">
        <f>E52</f>
        <v>4078</v>
      </c>
      <c r="F51" s="15">
        <f t="shared" ref="F51:H51" si="16">F52</f>
        <v>5000</v>
      </c>
      <c r="G51" s="15">
        <f t="shared" si="16"/>
        <v>0</v>
      </c>
      <c r="H51" s="15">
        <f t="shared" si="16"/>
        <v>5000</v>
      </c>
      <c r="I51" s="17">
        <f>I52</f>
        <v>9078</v>
      </c>
    </row>
    <row r="52" spans="1:9" ht="20.25">
      <c r="A52" s="41">
        <v>3431</v>
      </c>
      <c r="B52" s="41" t="s">
        <v>24</v>
      </c>
      <c r="C52" s="21">
        <v>7000</v>
      </c>
      <c r="D52" s="21">
        <v>-2922</v>
      </c>
      <c r="E52" s="21">
        <f>C52+D52</f>
        <v>4078</v>
      </c>
      <c r="F52" s="20">
        <v>5000</v>
      </c>
      <c r="G52" s="20">
        <v>0</v>
      </c>
      <c r="H52" s="20">
        <f>F52+G52</f>
        <v>5000</v>
      </c>
      <c r="I52" s="22">
        <f>E52+H52</f>
        <v>9078</v>
      </c>
    </row>
    <row r="53" spans="1:9" ht="20.25">
      <c r="A53" s="44">
        <v>41</v>
      </c>
      <c r="B53" s="45" t="s">
        <v>29</v>
      </c>
      <c r="C53" s="16">
        <f>C54</f>
        <v>0</v>
      </c>
      <c r="D53" s="16">
        <f>D54</f>
        <v>0</v>
      </c>
      <c r="E53" s="16">
        <f>E54</f>
        <v>0</v>
      </c>
      <c r="F53" s="15">
        <f t="shared" ref="F53:H53" si="17">F54</f>
        <v>0</v>
      </c>
      <c r="G53" s="15">
        <f t="shared" si="17"/>
        <v>37005</v>
      </c>
      <c r="H53" s="15">
        <f t="shared" si="17"/>
        <v>37005</v>
      </c>
      <c r="I53" s="17">
        <f>I54</f>
        <v>37005</v>
      </c>
    </row>
    <row r="54" spans="1:9" ht="20.25">
      <c r="A54" s="41">
        <v>4123</v>
      </c>
      <c r="B54" s="41" t="s">
        <v>31</v>
      </c>
      <c r="C54" s="21">
        <v>0</v>
      </c>
      <c r="D54" s="21">
        <v>0</v>
      </c>
      <c r="E54" s="21">
        <f>C54+D54</f>
        <v>0</v>
      </c>
      <c r="F54" s="20">
        <v>0</v>
      </c>
      <c r="G54" s="20">
        <v>37005</v>
      </c>
      <c r="H54" s="20">
        <f>G54</f>
        <v>37005</v>
      </c>
      <c r="I54" s="22">
        <f>E54+H54</f>
        <v>37005</v>
      </c>
    </row>
    <row r="55" spans="1:9" s="4" customFormat="1" ht="20.25">
      <c r="A55" s="44">
        <v>42</v>
      </c>
      <c r="B55" s="45" t="s">
        <v>30</v>
      </c>
      <c r="C55" s="16">
        <f t="shared" ref="C55" si="18">SUM(C56:C57)</f>
        <v>0</v>
      </c>
      <c r="D55" s="16">
        <f t="shared" ref="D55:E55" si="19">SUM(D56:D57)</f>
        <v>0</v>
      </c>
      <c r="E55" s="16">
        <f t="shared" si="19"/>
        <v>0</v>
      </c>
      <c r="F55" s="15">
        <f>SUM(F56:F57)</f>
        <v>50000</v>
      </c>
      <c r="G55" s="15">
        <f>SUM(G56:G57)</f>
        <v>-16476.739999999998</v>
      </c>
      <c r="H55" s="15">
        <f>SUM(H56:H57)</f>
        <v>33523.26</v>
      </c>
      <c r="I55" s="17">
        <f>I56</f>
        <v>33523.26</v>
      </c>
    </row>
    <row r="56" spans="1:9" ht="20.25">
      <c r="A56" s="41">
        <v>4221</v>
      </c>
      <c r="B56" s="41" t="s">
        <v>32</v>
      </c>
      <c r="C56" s="21">
        <v>0</v>
      </c>
      <c r="D56" s="21">
        <v>0</v>
      </c>
      <c r="E56" s="21">
        <v>0</v>
      </c>
      <c r="F56" s="46">
        <v>46531</v>
      </c>
      <c r="G56" s="46">
        <v>-13007.74</v>
      </c>
      <c r="H56" s="20">
        <f>F56+G56</f>
        <v>33523.26</v>
      </c>
      <c r="I56" s="22">
        <f>E56+H56</f>
        <v>33523.26</v>
      </c>
    </row>
    <row r="57" spans="1:9" ht="20.25">
      <c r="A57" s="41">
        <v>4262</v>
      </c>
      <c r="B57" s="41" t="s">
        <v>33</v>
      </c>
      <c r="C57" s="21">
        <v>0</v>
      </c>
      <c r="D57" s="21">
        <v>0</v>
      </c>
      <c r="E57" s="21">
        <v>0</v>
      </c>
      <c r="F57" s="46">
        <v>3469</v>
      </c>
      <c r="G57" s="46">
        <v>-3469</v>
      </c>
      <c r="H57" s="20">
        <f>F57+G57</f>
        <v>0</v>
      </c>
      <c r="I57" s="22">
        <f>E57+H57</f>
        <v>0</v>
      </c>
    </row>
  </sheetData>
  <pageMargins left="0.51181102362204722" right="0.51181102362204722" top="0.55118110236220474" bottom="0.55118110236220474" header="0.31496062992125984" footer="0.31496062992125984"/>
  <pageSetup paperSize="9" scale="70" orientation="landscape" r:id="rId1"/>
  <headerFooter>
    <oddFooter>&amp;C&amp;"Arial Narrow,Regular"hks - FP2017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E10" sqref="E10"/>
    </sheetView>
  </sheetViews>
  <sheetFormatPr defaultRowHeight="1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rasponi</vt:lpstr>
      </vt:variant>
      <vt:variant>
        <vt:i4>1</vt:i4>
      </vt:variant>
    </vt:vector>
  </HeadingPairs>
  <TitlesOfParts>
    <vt:vector size="4" baseType="lpstr">
      <vt:lpstr>FP2017</vt:lpstr>
      <vt:lpstr>Sheet2</vt:lpstr>
      <vt:lpstr>Sheet3</vt:lpstr>
      <vt:lpstr>'FP2017'!Podrucje_ispisa</vt:lpstr>
    </vt:vector>
  </TitlesOfParts>
  <Company>Kulture RH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Rogošić</dc:creator>
  <cp:lastModifiedBy>Julijeta Vugrinec</cp:lastModifiedBy>
  <cp:lastPrinted>2017-11-29T14:07:32Z</cp:lastPrinted>
  <dcterms:created xsi:type="dcterms:W3CDTF">2016-05-13T09:32:30Z</dcterms:created>
  <dcterms:modified xsi:type="dcterms:W3CDTF">2019-02-07T13:45:29Z</dcterms:modified>
</cp:coreProperties>
</file>